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\\srv\Shares\Folder Redirection\Breda\Documents\BREDA\FINANCE\2022\"/>
    </mc:Choice>
  </mc:AlternateContent>
  <xr:revisionPtr revIDLastSave="0" documentId="8_{480D4852-39A6-45A1-8403-76D84B5CBB0C}" xr6:coauthVersionLast="47" xr6:coauthVersionMax="47" xr10:uidLastSave="{00000000-0000-0000-0000-000000000000}"/>
  <workbookProtection workbookPassword="D049" lockStructure="1"/>
  <bookViews>
    <workbookView xWindow="-108" yWindow="-108" windowWidth="19416" windowHeight="10416" activeTab="1" xr2:uid="{00000000-000D-0000-FFFF-FFFF00000000}"/>
  </bookViews>
  <sheets>
    <sheet name="zbir IPI,BS" sheetId="2" r:id="rId1"/>
    <sheet name="plan po SM" sheetId="1" r:id="rId2"/>
  </sheets>
  <definedNames>
    <definedName name="_xlnm.Print_Titles" localSheetId="1">'plan po SM'!$A:$A,'plan po SM'!$1:$2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K12" i="1" l="1"/>
  <c r="BL12" i="1"/>
  <c r="BA23" i="1"/>
  <c r="AN22" i="1" l="1"/>
  <c r="BM16" i="1"/>
  <c r="C22" i="2" l="1"/>
  <c r="D9" i="2"/>
  <c r="C12" i="2"/>
  <c r="C11" i="2"/>
  <c r="AC22" i="1"/>
  <c r="BO15" i="1"/>
  <c r="E23" i="2" s="1"/>
  <c r="BO16" i="1"/>
  <c r="BO17" i="1"/>
  <c r="BO18" i="1"/>
  <c r="E26" i="2" s="1"/>
  <c r="BO19" i="1"/>
  <c r="BO20" i="1"/>
  <c r="BO21" i="1"/>
  <c r="BN15" i="1"/>
  <c r="BN16" i="1"/>
  <c r="BN17" i="1"/>
  <c r="D25" i="2" s="1"/>
  <c r="BN18" i="1"/>
  <c r="D26" i="2" s="1"/>
  <c r="BN19" i="1"/>
  <c r="BN20" i="1"/>
  <c r="BN21" i="1"/>
  <c r="BN14" i="1"/>
  <c r="D22" i="2" s="1"/>
  <c r="BM21" i="1"/>
  <c r="C29" i="2" s="1"/>
  <c r="BM15" i="1"/>
  <c r="C23" i="2" s="1"/>
  <c r="C24" i="2"/>
  <c r="C21" i="2" s="1"/>
  <c r="BM17" i="1"/>
  <c r="BM18" i="1"/>
  <c r="C26" i="2" s="1"/>
  <c r="BM19" i="1"/>
  <c r="C27" i="2" s="1"/>
  <c r="BM20" i="1"/>
  <c r="BO14" i="1"/>
  <c r="BM14" i="1"/>
  <c r="BN11" i="1"/>
  <c r="BO11" i="1"/>
  <c r="BN10" i="1"/>
  <c r="D13" i="2" s="1"/>
  <c r="BO10" i="1"/>
  <c r="BM11" i="1"/>
  <c r="C14" i="2" s="1"/>
  <c r="BM10" i="1"/>
  <c r="C13" i="2" s="1"/>
  <c r="BO5" i="1"/>
  <c r="E8" i="2" s="1"/>
  <c r="BO6" i="1"/>
  <c r="E9" i="2" s="1"/>
  <c r="BO7" i="1"/>
  <c r="E10" i="2" s="1"/>
  <c r="BO8" i="1"/>
  <c r="E11" i="2" s="1"/>
  <c r="BO9" i="1"/>
  <c r="E12" i="2" s="1"/>
  <c r="BN5" i="1"/>
  <c r="D8" i="2" s="1"/>
  <c r="BN6" i="1"/>
  <c r="BN7" i="1"/>
  <c r="D10" i="2" s="1"/>
  <c r="BN8" i="1"/>
  <c r="D11" i="2" s="1"/>
  <c r="BN9" i="1"/>
  <c r="D12" i="2" s="1"/>
  <c r="BM5" i="1"/>
  <c r="C8" i="2" s="1"/>
  <c r="BM6" i="1"/>
  <c r="C9" i="2" s="1"/>
  <c r="BM7" i="1"/>
  <c r="BM8" i="1"/>
  <c r="BM9" i="1"/>
  <c r="BN4" i="1"/>
  <c r="D7" i="2" s="1"/>
  <c r="BO4" i="1"/>
  <c r="E7" i="2" s="1"/>
  <c r="BM4" i="1"/>
  <c r="C7" i="2" s="1"/>
  <c r="BJ3" i="1"/>
  <c r="BL22" i="1"/>
  <c r="BK22" i="1"/>
  <c r="BJ22" i="1"/>
  <c r="BJ12" i="1"/>
  <c r="BL3" i="1"/>
  <c r="BK3" i="1"/>
  <c r="D29" i="2"/>
  <c r="D28" i="2"/>
  <c r="D14" i="2"/>
  <c r="E14" i="2"/>
  <c r="BD3" i="1"/>
  <c r="C25" i="2"/>
  <c r="BF22" i="1"/>
  <c r="BE22" i="1"/>
  <c r="BD22" i="1"/>
  <c r="BF12" i="1"/>
  <c r="BE12" i="1"/>
  <c r="BD12" i="1"/>
  <c r="BF3" i="1"/>
  <c r="BE3" i="1"/>
  <c r="R3" i="1"/>
  <c r="C12" i="1"/>
  <c r="C22" i="1"/>
  <c r="S3" i="1"/>
  <c r="R12" i="1"/>
  <c r="S12" i="1"/>
  <c r="R22" i="1"/>
  <c r="S22" i="1"/>
  <c r="AW22" i="1"/>
  <c r="AV22" i="1"/>
  <c r="AU22" i="1"/>
  <c r="AW12" i="1"/>
  <c r="AV12" i="1"/>
  <c r="AU12" i="1"/>
  <c r="AW3" i="1"/>
  <c r="AV3" i="1"/>
  <c r="AU3" i="1"/>
  <c r="E12" i="1"/>
  <c r="AC3" i="1"/>
  <c r="AD3" i="1"/>
  <c r="AE3" i="1"/>
  <c r="G69" i="2"/>
  <c r="G67" i="2"/>
  <c r="G61" i="2"/>
  <c r="G59" i="2"/>
  <c r="F58" i="2"/>
  <c r="G58" i="2"/>
  <c r="G57" i="2"/>
  <c r="G53" i="2"/>
  <c r="F53" i="2"/>
  <c r="G52" i="2"/>
  <c r="G51" i="2"/>
  <c r="G43" i="2"/>
  <c r="G42" i="2"/>
  <c r="G41" i="2"/>
  <c r="E47" i="2"/>
  <c r="G47" i="2" s="1"/>
  <c r="E64" i="2"/>
  <c r="E60" i="2"/>
  <c r="E40" i="2"/>
  <c r="F69" i="2"/>
  <c r="F67" i="2"/>
  <c r="D64" i="2"/>
  <c r="C64" i="2"/>
  <c r="F61" i="2"/>
  <c r="D60" i="2"/>
  <c r="F60" i="2" s="1"/>
  <c r="C60" i="2"/>
  <c r="F59" i="2"/>
  <c r="F57" i="2"/>
  <c r="D56" i="2"/>
  <c r="D55" i="2" s="1"/>
  <c r="C56" i="2"/>
  <c r="G56" i="2" s="1"/>
  <c r="F52" i="2"/>
  <c r="F51" i="2"/>
  <c r="D47" i="2"/>
  <c r="F47" i="2" s="1"/>
  <c r="C47" i="2"/>
  <c r="F43" i="2"/>
  <c r="F42" i="2"/>
  <c r="F41" i="2"/>
  <c r="D40" i="2"/>
  <c r="F40" i="2" s="1"/>
  <c r="D39" i="2"/>
  <c r="C40" i="2"/>
  <c r="C39" i="2" s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X12" i="1"/>
  <c r="AY12" i="1"/>
  <c r="AZ12" i="1"/>
  <c r="BA12" i="1"/>
  <c r="BB12" i="1"/>
  <c r="BC12" i="1"/>
  <c r="BG12" i="1"/>
  <c r="BH12" i="1"/>
  <c r="BI12" i="1"/>
  <c r="D12" i="1"/>
  <c r="F12" i="1"/>
  <c r="G12" i="1"/>
  <c r="H12" i="1"/>
  <c r="I12" i="1"/>
  <c r="J12" i="1"/>
  <c r="K12" i="1"/>
  <c r="L12" i="1"/>
  <c r="M12" i="1"/>
  <c r="N12" i="1"/>
  <c r="O12" i="1"/>
  <c r="P12" i="1"/>
  <c r="Q12" i="1"/>
  <c r="T12" i="1"/>
  <c r="U12" i="1"/>
  <c r="V12" i="1"/>
  <c r="W12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T3" i="1"/>
  <c r="U3" i="1"/>
  <c r="V3" i="1"/>
  <c r="W3" i="1"/>
  <c r="X3" i="1"/>
  <c r="Y3" i="1"/>
  <c r="Z3" i="1"/>
  <c r="AA3" i="1"/>
  <c r="AB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X3" i="1"/>
  <c r="AY3" i="1"/>
  <c r="AZ3" i="1"/>
  <c r="BA3" i="1"/>
  <c r="BB3" i="1"/>
  <c r="BC3" i="1"/>
  <c r="BG3" i="1"/>
  <c r="BH3" i="1"/>
  <c r="BI3" i="1"/>
  <c r="B3" i="1"/>
  <c r="B12" i="1"/>
  <c r="B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T22" i="1"/>
  <c r="U22" i="1"/>
  <c r="V22" i="1"/>
  <c r="W22" i="1"/>
  <c r="X22" i="1"/>
  <c r="Y22" i="1"/>
  <c r="Z22" i="1"/>
  <c r="AA22" i="1"/>
  <c r="AB22" i="1"/>
  <c r="AD22" i="1"/>
  <c r="AE22" i="1"/>
  <c r="AF22" i="1"/>
  <c r="AG22" i="1"/>
  <c r="AH22" i="1"/>
  <c r="AI22" i="1"/>
  <c r="AJ22" i="1"/>
  <c r="AK22" i="1"/>
  <c r="AL22" i="1"/>
  <c r="AM22" i="1"/>
  <c r="AO22" i="1"/>
  <c r="AP22" i="1"/>
  <c r="AQ22" i="1"/>
  <c r="AR22" i="1"/>
  <c r="AS22" i="1"/>
  <c r="AT22" i="1"/>
  <c r="AX22" i="1"/>
  <c r="AY22" i="1"/>
  <c r="AZ22" i="1"/>
  <c r="BA22" i="1"/>
  <c r="BB22" i="1"/>
  <c r="BC22" i="1"/>
  <c r="BG22" i="1"/>
  <c r="BG24" i="1" s="1"/>
  <c r="BH22" i="1"/>
  <c r="BI22" i="1"/>
  <c r="BL23" i="1" l="1"/>
  <c r="BK23" i="1"/>
  <c r="E24" i="2"/>
  <c r="G24" i="2" s="1"/>
  <c r="BQ16" i="1"/>
  <c r="D24" i="2"/>
  <c r="F24" i="2" s="1"/>
  <c r="BP16" i="1"/>
  <c r="BL24" i="1"/>
  <c r="BK24" i="1"/>
  <c r="D24" i="1"/>
  <c r="AJ24" i="1"/>
  <c r="J24" i="1"/>
  <c r="BO12" i="1"/>
  <c r="BO3" i="1"/>
  <c r="BN12" i="1"/>
  <c r="BO22" i="1"/>
  <c r="BJ23" i="1"/>
  <c r="BJ24" i="1"/>
  <c r="BN22" i="1"/>
  <c r="BN3" i="1"/>
  <c r="BM22" i="1"/>
  <c r="BM12" i="1"/>
  <c r="BM3" i="1"/>
  <c r="BQ21" i="1"/>
  <c r="T24" i="1"/>
  <c r="BB24" i="1"/>
  <c r="Q24" i="1"/>
  <c r="AU23" i="1"/>
  <c r="G11" i="2"/>
  <c r="N23" i="1"/>
  <c r="AQ24" i="1"/>
  <c r="AN24" i="1"/>
  <c r="W24" i="1"/>
  <c r="G8" i="2"/>
  <c r="F8" i="2"/>
  <c r="AI23" i="1"/>
  <c r="AB23" i="1"/>
  <c r="U23" i="1"/>
  <c r="Z23" i="1"/>
  <c r="E23" i="1"/>
  <c r="G9" i="2"/>
  <c r="F9" i="2"/>
  <c r="M24" i="1"/>
  <c r="BP8" i="1"/>
  <c r="AX24" i="1"/>
  <c r="G12" i="2"/>
  <c r="F12" i="2"/>
  <c r="R24" i="1"/>
  <c r="N24" i="1"/>
  <c r="BB23" i="1"/>
  <c r="B24" i="1"/>
  <c r="BP11" i="1"/>
  <c r="T23" i="1"/>
  <c r="H24" i="1"/>
  <c r="M23" i="1"/>
  <c r="AF23" i="1"/>
  <c r="AO23" i="1"/>
  <c r="BQ20" i="1"/>
  <c r="F11" i="2"/>
  <c r="F23" i="1"/>
  <c r="K23" i="1"/>
  <c r="BQ17" i="1"/>
  <c r="BF24" i="1"/>
  <c r="S23" i="1"/>
  <c r="AW23" i="1"/>
  <c r="AU24" i="1"/>
  <c r="BA24" i="1"/>
  <c r="AZ23" i="1"/>
  <c r="W23" i="1"/>
  <c r="AN23" i="1"/>
  <c r="AF24" i="1"/>
  <c r="BP15" i="1"/>
  <c r="BQ14" i="1"/>
  <c r="AO24" i="1"/>
  <c r="AT23" i="1"/>
  <c r="AD24" i="1"/>
  <c r="AC24" i="1"/>
  <c r="L24" i="1"/>
  <c r="BC23" i="1"/>
  <c r="BP17" i="1"/>
  <c r="BP6" i="1"/>
  <c r="C10" i="2"/>
  <c r="C6" i="2" s="1"/>
  <c r="C15" i="2" s="1"/>
  <c r="F25" i="2"/>
  <c r="F39" i="2"/>
  <c r="G40" i="2"/>
  <c r="F64" i="2"/>
  <c r="F7" i="2"/>
  <c r="F56" i="2"/>
  <c r="G64" i="2"/>
  <c r="E39" i="2"/>
  <c r="G39" i="2" s="1"/>
  <c r="E55" i="2"/>
  <c r="C55" i="2"/>
  <c r="F55" i="2" s="1"/>
  <c r="F29" i="2"/>
  <c r="E25" i="2"/>
  <c r="G25" i="2" s="1"/>
  <c r="G26" i="2"/>
  <c r="F22" i="2"/>
  <c r="G14" i="2"/>
  <c r="BQ11" i="1"/>
  <c r="BP9" i="1"/>
  <c r="BQ9" i="1"/>
  <c r="BE24" i="1"/>
  <c r="BE23" i="1"/>
  <c r="BF23" i="1"/>
  <c r="BD23" i="1"/>
  <c r="BD24" i="1"/>
  <c r="AW24" i="1"/>
  <c r="F13" i="2"/>
  <c r="E28" i="2"/>
  <c r="AP23" i="1"/>
  <c r="AI24" i="1"/>
  <c r="AC23" i="1"/>
  <c r="Z24" i="1"/>
  <c r="E24" i="1"/>
  <c r="G23" i="2"/>
  <c r="F26" i="2"/>
  <c r="E29" i="2"/>
  <c r="G29" i="2" s="1"/>
  <c r="BQ19" i="1"/>
  <c r="BP20" i="1"/>
  <c r="BP10" i="1"/>
  <c r="BQ10" i="1"/>
  <c r="BQ8" i="1"/>
  <c r="BG23" i="1"/>
  <c r="O24" i="1"/>
  <c r="AY24" i="1"/>
  <c r="AL24" i="1"/>
  <c r="Q23" i="1"/>
  <c r="AR24" i="1"/>
  <c r="AJ23" i="1"/>
  <c r="F14" i="2"/>
  <c r="BP4" i="1"/>
  <c r="AZ24" i="1"/>
  <c r="AQ23" i="1"/>
  <c r="AH23" i="1"/>
  <c r="K24" i="1"/>
  <c r="G24" i="1"/>
  <c r="B23" i="1"/>
  <c r="L23" i="1"/>
  <c r="AX23" i="1"/>
  <c r="BP21" i="1"/>
  <c r="BQ6" i="1"/>
  <c r="C23" i="1"/>
  <c r="BQ5" i="1"/>
  <c r="AT24" i="1"/>
  <c r="D23" i="1"/>
  <c r="C24" i="1"/>
  <c r="G23" i="1"/>
  <c r="AB24" i="1"/>
  <c r="F24" i="1"/>
  <c r="H23" i="1"/>
  <c r="AL23" i="1"/>
  <c r="AR23" i="1"/>
  <c r="AM24" i="1"/>
  <c r="I23" i="1"/>
  <c r="U24" i="1"/>
  <c r="G7" i="2"/>
  <c r="BQ18" i="1"/>
  <c r="E13" i="2"/>
  <c r="G13" i="2" s="1"/>
  <c r="V23" i="1"/>
  <c r="AA23" i="1"/>
  <c r="C28" i="2"/>
  <c r="F28" i="2" s="1"/>
  <c r="BP18" i="1"/>
  <c r="BQ4" i="1"/>
  <c r="BI24" i="1"/>
  <c r="X24" i="1"/>
  <c r="AS24" i="1"/>
  <c r="AK24" i="1"/>
  <c r="AG24" i="1"/>
  <c r="G60" i="2"/>
  <c r="AV23" i="1"/>
  <c r="E27" i="2"/>
  <c r="G27" i="2" s="1"/>
  <c r="BH23" i="1"/>
  <c r="BI23" i="1"/>
  <c r="BH24" i="1"/>
  <c r="BC24" i="1"/>
  <c r="AY23" i="1"/>
  <c r="AV24" i="1"/>
  <c r="AS23" i="1"/>
  <c r="AP24" i="1"/>
  <c r="AM23" i="1"/>
  <c r="AK23" i="1"/>
  <c r="AG23" i="1"/>
  <c r="AH24" i="1"/>
  <c r="AE24" i="1"/>
  <c r="AE23" i="1"/>
  <c r="AD23" i="1"/>
  <c r="AA24" i="1"/>
  <c r="Y23" i="1"/>
  <c r="BP7" i="1"/>
  <c r="X23" i="1"/>
  <c r="Y24" i="1"/>
  <c r="BP5" i="1"/>
  <c r="V24" i="1"/>
  <c r="BQ15" i="1"/>
  <c r="S24" i="1"/>
  <c r="R23" i="1"/>
  <c r="P24" i="1"/>
  <c r="D23" i="2"/>
  <c r="F23" i="2" s="1"/>
  <c r="E22" i="2"/>
  <c r="G22" i="2" s="1"/>
  <c r="BP14" i="1"/>
  <c r="O23" i="1"/>
  <c r="E6" i="2"/>
  <c r="BQ7" i="1"/>
  <c r="P23" i="1"/>
  <c r="J23" i="1"/>
  <c r="BP19" i="1"/>
  <c r="D27" i="2"/>
  <c r="F27" i="2" s="1"/>
  <c r="I24" i="1"/>
  <c r="BO23" i="1" l="1"/>
  <c r="BO24" i="1"/>
  <c r="BN24" i="1"/>
  <c r="BN23" i="1"/>
  <c r="BP12" i="1"/>
  <c r="BQ12" i="1"/>
  <c r="D6" i="2"/>
  <c r="D15" i="2" s="1"/>
  <c r="F15" i="2" s="1"/>
  <c r="G10" i="2"/>
  <c r="F10" i="2"/>
  <c r="G55" i="2"/>
  <c r="G28" i="2"/>
  <c r="C30" i="2"/>
  <c r="C31" i="2" s="1"/>
  <c r="BQ3" i="1"/>
  <c r="BP3" i="1"/>
  <c r="BQ22" i="1"/>
  <c r="D21" i="2"/>
  <c r="F21" i="2" s="1"/>
  <c r="E21" i="2"/>
  <c r="G21" i="2" s="1"/>
  <c r="G6" i="2"/>
  <c r="E15" i="2"/>
  <c r="G15" i="2" s="1"/>
  <c r="BP22" i="1"/>
  <c r="F6" i="2" l="1"/>
  <c r="D30" i="2"/>
  <c r="D31" i="2" s="1"/>
  <c r="F31" i="2" s="1"/>
  <c r="E30" i="2"/>
  <c r="G30" i="2" s="1"/>
  <c r="E31" i="2" l="1"/>
  <c r="G31" i="2" s="1"/>
  <c r="F3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Uporabnik</author>
  </authors>
  <commentList>
    <comment ref="D41" authorId="0" shapeId="0" xr:uid="{00000000-0006-0000-0000-000001000000}">
      <text>
        <r>
          <rPr>
            <b/>
            <sz val="9"/>
            <color indexed="81"/>
            <rFont val="Segoe UI"/>
            <family val="2"/>
            <charset val="238"/>
          </rPr>
          <t>upoštevana amortizacija, nič novih nabav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D42" authorId="0" shapeId="0" xr:uid="{00000000-0006-0000-0000-000002000000}">
      <text>
        <r>
          <rPr>
            <b/>
            <sz val="9"/>
            <color indexed="81"/>
            <rFont val="Segoe UI"/>
            <family val="2"/>
            <charset val="238"/>
          </rPr>
          <t>upoštevana amortizacija in za 30.000 novih nabav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D43" authorId="0" shapeId="0" xr:uid="{00000000-0006-0000-0000-000003000000}">
      <text>
        <r>
          <rPr>
            <b/>
            <sz val="9"/>
            <color indexed="81"/>
            <rFont val="Segoe UI"/>
            <family val="2"/>
            <charset val="238"/>
          </rPr>
          <t>upoštevana amortizacija, nič novih nabav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D61" authorId="0" shapeId="0" xr:uid="{00000000-0006-0000-0000-000004000000}">
      <text>
        <r>
          <rPr>
            <b/>
            <sz val="9"/>
            <color indexed="81"/>
            <rFont val="Segoe UI"/>
            <family val="2"/>
            <charset val="238"/>
          </rPr>
          <t>uslajeno z amortizacijskim načrtom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D69" authorId="0" shapeId="0" xr:uid="{00000000-0006-0000-0000-000005000000}">
      <text>
        <r>
          <rPr>
            <b/>
            <sz val="9"/>
            <color indexed="81"/>
            <rFont val="Segoe UI"/>
            <family val="2"/>
            <charset val="238"/>
          </rPr>
          <t>predvideni odloženi prihodki???</t>
        </r>
      </text>
    </comment>
  </commentList>
</comments>
</file>

<file path=xl/sharedStrings.xml><?xml version="1.0" encoding="utf-8"?>
<sst xmlns="http://schemas.openxmlformats.org/spreadsheetml/2006/main" count="172" uniqueCount="118">
  <si>
    <t>2. FINANČNI PRIHODKI</t>
  </si>
  <si>
    <t>3. DRUGI PRIHODKI</t>
  </si>
  <si>
    <t>6.STROŠKI MATERIALA</t>
  </si>
  <si>
    <t>7. STROŠKI STORITEV</t>
  </si>
  <si>
    <t>8. STROŠKI DELA</t>
  </si>
  <si>
    <t>9. DOTACIJE DRUGIM PRAVNIM OSEBAM</t>
  </si>
  <si>
    <t>10. AMORTIZACIJA</t>
  </si>
  <si>
    <t>12. FINANČNI ODHODKI</t>
  </si>
  <si>
    <t>13. DRUGI ODHODKI</t>
  </si>
  <si>
    <t>14. SKUPAJ STROŠKI IN ODHODKI</t>
  </si>
  <si>
    <t>16. PRESEŽEK PRIHODKOV</t>
  </si>
  <si>
    <t>17. PRESEŽEK ODHODKOV</t>
  </si>
  <si>
    <t>Opis</t>
  </si>
  <si>
    <t>SKUPAJ</t>
  </si>
  <si>
    <t>5                 Otroški parlament</t>
  </si>
  <si>
    <t>12            Pomežik soncu</t>
  </si>
  <si>
    <t>15              Evropa v šoli</t>
  </si>
  <si>
    <t>5. SKUPAJ PRIHODKI (1+2+3)</t>
  </si>
  <si>
    <t>14               Hiša zavetja</t>
  </si>
  <si>
    <t>2                   Nacionalni odbor za otrokove pravice</t>
  </si>
  <si>
    <t>3                    TOM  telefon za otroke in mladostnike</t>
  </si>
  <si>
    <t>1                   Stroški za delovanje ZPMS</t>
  </si>
  <si>
    <t>6                   Zimovanje otrok</t>
  </si>
  <si>
    <t>11                    SOPA (NIJZ)</t>
  </si>
  <si>
    <t>16              Podvig (ZRSŠ)</t>
  </si>
  <si>
    <t>19          Letovanje otrok s posebnimi potrebami</t>
  </si>
  <si>
    <t>1. PRIHODKI IZ DEJAVNOSTI (a do h)</t>
  </si>
  <si>
    <t>11.PREVREDNOTOVALNI IN DR.ODHODKI IZ DEJAVNOSTI</t>
  </si>
  <si>
    <t>1                Stroški za delovanje ZPMS</t>
  </si>
  <si>
    <t>2                  Nacionalni odbor za otrokove pravice</t>
  </si>
  <si>
    <t>3                   TOM  telefon za otroke in mladostnike</t>
  </si>
  <si>
    <t>5                Otroški parlament</t>
  </si>
  <si>
    <t>11                   SOPA (NIJZ)</t>
  </si>
  <si>
    <t>12           Pomežik soncu</t>
  </si>
  <si>
    <t>15             Evropa v šoli</t>
  </si>
  <si>
    <t>16             Podvig (ZRSŠ)</t>
  </si>
  <si>
    <t>19         Letovanje otrok s posebnimi potrebami</t>
  </si>
  <si>
    <t xml:space="preserve">INDEKS       </t>
  </si>
  <si>
    <t>2020/2019</t>
  </si>
  <si>
    <t>2021/2019</t>
  </si>
  <si>
    <t>NAČRT PRIHODKOV</t>
  </si>
  <si>
    <t>REALIZACIJA</t>
  </si>
  <si>
    <t>PLAN</t>
  </si>
  <si>
    <t>INDEKS</t>
  </si>
  <si>
    <t>1. PRIHODKI IZ DEJAVNOSTI</t>
  </si>
  <si>
    <t>a) dotacije iz FIHO v RS</t>
  </si>
  <si>
    <t>f) prihodki od prodaje storitev</t>
  </si>
  <si>
    <t xml:space="preserve">SKUPAJ PRIHODKI </t>
  </si>
  <si>
    <t>NAČRT ODHODKOV</t>
  </si>
  <si>
    <t>4. SKUPAJ ODHODKI IZ DEJAVNOSTI</t>
  </si>
  <si>
    <t>a) Stroški porabljenega materiala in prodanega trgovskega blaga</t>
  </si>
  <si>
    <t>b) Stroški storitev</t>
  </si>
  <si>
    <t>c) Stroški dela</t>
  </si>
  <si>
    <t>č) dotacije drugim pravnim osebam</t>
  </si>
  <si>
    <t>d) Odpisi vrednosti</t>
  </si>
  <si>
    <t>5. FINANČNI ODHODKI</t>
  </si>
  <si>
    <t>6. DRUGI ODHODKI</t>
  </si>
  <si>
    <t>SKUPAJ STROŠKI IN ODHODKI</t>
  </si>
  <si>
    <t>PRESEŽEK PRIHODKOV NAD ODHODKI</t>
  </si>
  <si>
    <t>Realizacija za</t>
  </si>
  <si>
    <t xml:space="preserve">Plan </t>
  </si>
  <si>
    <t>Indeks</t>
  </si>
  <si>
    <t>OPIS</t>
  </si>
  <si>
    <t>SREDSTVA</t>
  </si>
  <si>
    <t>A. DOLGOROČNA SREDSTVA (003 DO 008)</t>
  </si>
  <si>
    <t>I. Neopredmetena sredstva in dolgoročne AČR</t>
  </si>
  <si>
    <t>II. Opredmetena osnovna sredstva</t>
  </si>
  <si>
    <t>III. Naložbene nepremičnine</t>
  </si>
  <si>
    <t>IV. Dolgoročne finančne naložbe</t>
  </si>
  <si>
    <t>V. Dolgoročne poslovne terjatve</t>
  </si>
  <si>
    <t>VI. Odložene terjatve za davek</t>
  </si>
  <si>
    <t>B. KRATKOROČNA SREDSTVA (010 DO 014</t>
  </si>
  <si>
    <t>I. Sredstva (skupine za odtujitev) za prodajo</t>
  </si>
  <si>
    <t>II. Zaloge</t>
  </si>
  <si>
    <t>III. Kratkoročne finančne naložbe</t>
  </si>
  <si>
    <t>IV. Kratkoročne poslovne terjatve</t>
  </si>
  <si>
    <t>V. Denarna sredstva</t>
  </si>
  <si>
    <t>C. KRATKOROČNE AKTIVNE ČASOVNE RAZMEJITVE</t>
  </si>
  <si>
    <t>Zunajbilančna sredstva</t>
  </si>
  <si>
    <t xml:space="preserve">OBVEZNOSTI DO VIROV SREDSTEV </t>
  </si>
  <si>
    <t>A. SKLAD (019 do 020)</t>
  </si>
  <si>
    <t>I. Društveni sklad</t>
  </si>
  <si>
    <t>II. Presežek iz prevrednotenja</t>
  </si>
  <si>
    <t>B. REZERVACIJE IN DOLG. PASIVNE ČASOVNE RAZMEJITVE</t>
  </si>
  <si>
    <t>C. DOLGOROČNE OBVEZNOSTI (O23 do 025)</t>
  </si>
  <si>
    <t>I. Dolgoročne finančne obveznosti</t>
  </si>
  <si>
    <t>II. Dolgoročne poslovne obveznosti</t>
  </si>
  <si>
    <t>III. Odložene obveznosti za davek</t>
  </si>
  <si>
    <t>Č. KRATKOROČNE OBVEZNOSTI (027 do 030)</t>
  </si>
  <si>
    <t>I. Obveznosti, vključene v skupino za odtujitev</t>
  </si>
  <si>
    <t>II. Kratkoročne finančne obveznosti</t>
  </si>
  <si>
    <t>III. Kratkoročne poslovne obveznosti</t>
  </si>
  <si>
    <t>IV. Kratkoročni dolgovi do članov</t>
  </si>
  <si>
    <t>D. KRATKOROČNE PASIVNE ČASOVNE RAZMEJITVE</t>
  </si>
  <si>
    <t>Zunajbilančne obveznosti</t>
  </si>
  <si>
    <t>leto 20179</t>
  </si>
  <si>
    <t>za leto 2020</t>
  </si>
  <si>
    <t>za leto 2021</t>
  </si>
  <si>
    <t>9                Mladi raziskovalci zgodovine</t>
  </si>
  <si>
    <t>2021/2020</t>
  </si>
  <si>
    <t>2022/2020</t>
  </si>
  <si>
    <t>21          Trgovina</t>
  </si>
  <si>
    <t>20          TRIGLAV</t>
  </si>
  <si>
    <t>b) dotacije iz proračunskih in drugih javnih sredstev - domači</t>
  </si>
  <si>
    <t>c) dotacije iz proračunskih in drugih javnih sredstev - tuje</t>
  </si>
  <si>
    <t>č) donacije pravnih oseb</t>
  </si>
  <si>
    <t>d) donacije fizičnih oseb</t>
  </si>
  <si>
    <t>18              Mreža za otroke (Središče ZIPOM)</t>
  </si>
  <si>
    <t>22              Tabor Mojca Dolenjske Toplice</t>
  </si>
  <si>
    <t>e) drugi stroški</t>
  </si>
  <si>
    <t>2022/2021</t>
  </si>
  <si>
    <t>2023/2021</t>
  </si>
  <si>
    <t>4                    MJU     Povezani prijatelji</t>
  </si>
  <si>
    <t>7                  Socialno - humanitarni programi</t>
  </si>
  <si>
    <t>8                  FIHO PP</t>
  </si>
  <si>
    <t>10              Teden     otroka</t>
  </si>
  <si>
    <t>12            Pomežik    soncu</t>
  </si>
  <si>
    <t>17                Polna    šolska torba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</si>
</sst>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#,##0.00"/>
  </numFmts>
  <fonts count="26" x14ac:knownFonts="1">
    <font>
      <sz val="10"/>
      <color indexed="8"/>
      <name val="arial"/>
      <charset val="1"/>
    </font>
    <font>
      <sz val="10"/>
      <color indexed="8"/>
      <name val="arial"/>
      <charset val="1"/>
    </font>
    <font>
      <sz val="8"/>
      <color indexed="8"/>
      <name val="arial"/>
      <family val="2"/>
      <charset val="238"/>
    </font>
    <font>
      <sz val="8"/>
      <name val="Arial"/>
      <family val="2"/>
      <charset val="238"/>
    </font>
    <font>
      <b/>
      <sz val="8.5"/>
      <color indexed="8"/>
      <name val="Arial"/>
      <family val="2"/>
      <charset val="238"/>
    </font>
    <font>
      <sz val="8.5"/>
      <color indexed="48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7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.5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indexed="8"/>
      <name val="Times New Roman"/>
      <family val="1"/>
      <charset val="238"/>
    </font>
    <font>
      <i/>
      <sz val="9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sz val="1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b/>
      <sz val="11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i/>
      <sz val="10"/>
      <color theme="0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47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theme="5" tint="0.59999389629810485"/>
        <bgColor indexed="9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9"/>
      </patternFill>
    </fill>
    <fill>
      <patternFill patternType="solid">
        <fgColor theme="4" tint="0.59999389629810485"/>
        <bgColor indexed="9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indexed="9"/>
      </patternFill>
    </fill>
    <fill>
      <patternFill patternType="solid">
        <fgColor theme="7" tint="0.59999389629810485"/>
        <bgColor indexed="9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90"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9" fillId="0" borderId="0" xfId="0" applyFont="1"/>
    <xf numFmtId="0" fontId="6" fillId="0" borderId="0" xfId="0" applyFont="1" applyAlignment="1"/>
    <xf numFmtId="0" fontId="5" fillId="0" borderId="1" xfId="0" applyFont="1" applyBorder="1" applyAlignment="1">
      <alignment wrapText="1"/>
    </xf>
    <xf numFmtId="4" fontId="12" fillId="0" borderId="1" xfId="0" applyNumberFormat="1" applyFont="1" applyFill="1" applyBorder="1" applyAlignment="1">
      <alignment wrapText="1"/>
    </xf>
    <xf numFmtId="1" fontId="4" fillId="0" borderId="1" xfId="0" applyNumberFormat="1" applyFont="1" applyFill="1" applyBorder="1" applyAlignment="1"/>
    <xf numFmtId="1" fontId="12" fillId="0" borderId="1" xfId="0" applyNumberFormat="1" applyFont="1" applyFill="1" applyBorder="1" applyAlignment="1"/>
    <xf numFmtId="1" fontId="4" fillId="2" borderId="1" xfId="0" applyNumberFormat="1" applyFont="1" applyFill="1" applyBorder="1" applyAlignment="1"/>
    <xf numFmtId="4" fontId="5" fillId="0" borderId="1" xfId="0" applyNumberFormat="1" applyFont="1" applyBorder="1"/>
    <xf numFmtId="1" fontId="5" fillId="0" borderId="1" xfId="0" applyNumberFormat="1" applyFont="1" applyBorder="1"/>
    <xf numFmtId="0" fontId="13" fillId="0" borderId="0" xfId="0" applyFont="1"/>
    <xf numFmtId="0" fontId="6" fillId="0" borderId="0" xfId="0" applyFont="1"/>
    <xf numFmtId="4" fontId="6" fillId="0" borderId="0" xfId="0" applyNumberFormat="1" applyFont="1"/>
    <xf numFmtId="0" fontId="6" fillId="0" borderId="2" xfId="0" applyFont="1" applyBorder="1"/>
    <xf numFmtId="4" fontId="6" fillId="0" borderId="3" xfId="0" applyNumberFormat="1" applyFont="1" applyBorder="1"/>
    <xf numFmtId="0" fontId="6" fillId="0" borderId="4" xfId="0" applyFont="1" applyBorder="1"/>
    <xf numFmtId="0" fontId="14" fillId="0" borderId="1" xfId="0" applyFont="1" applyBorder="1"/>
    <xf numFmtId="4" fontId="6" fillId="0" borderId="1" xfId="0" applyNumberFormat="1" applyFont="1" applyBorder="1"/>
    <xf numFmtId="0" fontId="6" fillId="0" borderId="1" xfId="0" applyFont="1" applyBorder="1"/>
    <xf numFmtId="4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" fontId="9" fillId="0" borderId="1" xfId="0" applyNumberFormat="1" applyFont="1" applyBorder="1" applyAlignment="1">
      <alignment horizontal="center"/>
    </xf>
    <xf numFmtId="0" fontId="11" fillId="0" borderId="1" xfId="0" applyFont="1" applyBorder="1"/>
    <xf numFmtId="4" fontId="11" fillId="0" borderId="1" xfId="0" applyNumberFormat="1" applyFont="1" applyBorder="1" applyAlignment="1">
      <alignment horizontal="right"/>
    </xf>
    <xf numFmtId="1" fontId="11" fillId="0" borderId="1" xfId="0" applyNumberFormat="1" applyFont="1" applyBorder="1" applyAlignment="1">
      <alignment horizontal="right"/>
    </xf>
    <xf numFmtId="0" fontId="15" fillId="0" borderId="1" xfId="0" applyFont="1" applyBorder="1"/>
    <xf numFmtId="4" fontId="16" fillId="0" borderId="1" xfId="0" applyNumberFormat="1" applyFont="1" applyBorder="1" applyAlignment="1">
      <alignment horizontal="right"/>
    </xf>
    <xf numFmtId="1" fontId="6" fillId="0" borderId="1" xfId="0" applyNumberFormat="1" applyFont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0" fontId="17" fillId="3" borderId="1" xfId="0" applyFont="1" applyFill="1" applyBorder="1"/>
    <xf numFmtId="4" fontId="17" fillId="3" borderId="1" xfId="0" applyNumberFormat="1" applyFont="1" applyFill="1" applyBorder="1" applyAlignment="1">
      <alignment horizontal="right"/>
    </xf>
    <xf numFmtId="1" fontId="11" fillId="3" borderId="1" xfId="0" applyNumberFormat="1" applyFont="1" applyFill="1" applyBorder="1" applyAlignment="1">
      <alignment horizontal="right"/>
    </xf>
    <xf numFmtId="4" fontId="14" fillId="0" borderId="3" xfId="0" applyNumberFormat="1" applyFont="1" applyBorder="1"/>
    <xf numFmtId="0" fontId="14" fillId="0" borderId="4" xfId="0" applyFont="1" applyBorder="1"/>
    <xf numFmtId="0" fontId="15" fillId="0" borderId="1" xfId="0" applyFont="1" applyBorder="1" applyAlignment="1">
      <alignment wrapText="1"/>
    </xf>
    <xf numFmtId="1" fontId="16" fillId="0" borderId="1" xfId="0" applyNumberFormat="1" applyFont="1" applyBorder="1" applyAlignment="1">
      <alignment horizontal="right"/>
    </xf>
    <xf numFmtId="0" fontId="6" fillId="0" borderId="0" xfId="0" applyFont="1" applyBorder="1"/>
    <xf numFmtId="0" fontId="20" fillId="0" borderId="0" xfId="0" applyFont="1" applyBorder="1"/>
    <xf numFmtId="4" fontId="20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21" fillId="0" borderId="0" xfId="0" applyFont="1" applyBorder="1"/>
    <xf numFmtId="4" fontId="21" fillId="0" borderId="0" xfId="0" applyNumberFormat="1" applyFont="1" applyBorder="1"/>
    <xf numFmtId="0" fontId="22" fillId="0" borderId="0" xfId="0" applyFont="1" applyBorder="1" applyAlignment="1">
      <alignment horizontal="center"/>
    </xf>
    <xf numFmtId="0" fontId="23" fillId="0" borderId="0" xfId="0" applyFont="1" applyFill="1" applyBorder="1" applyAlignment="1"/>
    <xf numFmtId="164" fontId="23" fillId="0" borderId="0" xfId="0" applyNumberFormat="1" applyFont="1" applyFill="1" applyBorder="1" applyAlignment="1"/>
    <xf numFmtId="1" fontId="23" fillId="0" borderId="0" xfId="0" applyNumberFormat="1" applyFont="1" applyFill="1" applyBorder="1" applyAlignment="1"/>
    <xf numFmtId="0" fontId="24" fillId="0" borderId="0" xfId="0" applyFont="1" applyFill="1" applyBorder="1" applyAlignment="1"/>
    <xf numFmtId="164" fontId="24" fillId="0" borderId="0" xfId="0" applyNumberFormat="1" applyFont="1" applyFill="1" applyBorder="1" applyAlignment="1"/>
    <xf numFmtId="1" fontId="24" fillId="0" borderId="0" xfId="0" applyNumberFormat="1" applyFont="1" applyFill="1" applyBorder="1" applyAlignment="1"/>
    <xf numFmtId="0" fontId="25" fillId="0" borderId="0" xfId="0" applyFont="1" applyFill="1" applyBorder="1" applyAlignment="1"/>
    <xf numFmtId="164" fontId="25" fillId="0" borderId="0" xfId="0" applyNumberFormat="1" applyFont="1" applyFill="1" applyBorder="1" applyAlignment="1"/>
    <xf numFmtId="1" fontId="25" fillId="0" borderId="0" xfId="0" applyNumberFormat="1" applyFont="1" applyFill="1" applyBorder="1" applyAlignment="1"/>
    <xf numFmtId="0" fontId="20" fillId="0" borderId="0" xfId="0" applyFont="1"/>
    <xf numFmtId="4" fontId="6" fillId="0" borderId="0" xfId="0" applyNumberFormat="1" applyFont="1" applyBorder="1" applyAlignment="1">
      <alignment horizontal="right"/>
    </xf>
    <xf numFmtId="1" fontId="16" fillId="0" borderId="0" xfId="0" applyNumberFormat="1" applyFont="1" applyBorder="1" applyAlignment="1">
      <alignment horizontal="right"/>
    </xf>
    <xf numFmtId="164" fontId="4" fillId="0" borderId="1" xfId="0" applyNumberFormat="1" applyFont="1" applyFill="1" applyBorder="1" applyAlignment="1"/>
    <xf numFmtId="0" fontId="4" fillId="4" borderId="1" xfId="0" applyFont="1" applyFill="1" applyBorder="1" applyAlignment="1">
      <alignment wrapText="1"/>
    </xf>
    <xf numFmtId="0" fontId="2" fillId="0" borderId="0" xfId="0" applyFont="1" applyFill="1"/>
    <xf numFmtId="4" fontId="5" fillId="0" borderId="1" xfId="0" applyNumberFormat="1" applyFont="1" applyFill="1" applyBorder="1"/>
    <xf numFmtId="164" fontId="4" fillId="5" borderId="1" xfId="0" applyNumberFormat="1" applyFont="1" applyFill="1" applyBorder="1" applyAlignment="1"/>
    <xf numFmtId="164" fontId="4" fillId="6" borderId="1" xfId="0" applyNumberFormat="1" applyFont="1" applyFill="1" applyBorder="1" applyAlignment="1"/>
    <xf numFmtId="0" fontId="11" fillId="8" borderId="1" xfId="0" applyFont="1" applyFill="1" applyBorder="1" applyAlignment="1">
      <alignment wrapText="1"/>
    </xf>
    <xf numFmtId="0" fontId="10" fillId="8" borderId="1" xfId="0" applyFont="1" applyFill="1" applyBorder="1" applyAlignment="1">
      <alignment horizontal="center" wrapText="1"/>
    </xf>
    <xf numFmtId="164" fontId="4" fillId="4" borderId="1" xfId="0" applyNumberFormat="1" applyFont="1" applyFill="1" applyBorder="1" applyAlignment="1"/>
    <xf numFmtId="4" fontId="4" fillId="4" borderId="1" xfId="0" applyNumberFormat="1" applyFont="1" applyFill="1" applyBorder="1" applyAlignment="1">
      <alignment wrapText="1"/>
    </xf>
    <xf numFmtId="4" fontId="4" fillId="5" borderId="1" xfId="0" applyNumberFormat="1" applyFont="1" applyFill="1" applyBorder="1" applyAlignment="1">
      <alignment wrapText="1"/>
    </xf>
    <xf numFmtId="0" fontId="4" fillId="9" borderId="1" xfId="0" applyFont="1" applyFill="1" applyBorder="1" applyAlignment="1">
      <alignment wrapText="1"/>
    </xf>
    <xf numFmtId="164" fontId="4" fillId="9" borderId="1" xfId="0" applyNumberFormat="1" applyFont="1" applyFill="1" applyBorder="1" applyAlignment="1"/>
    <xf numFmtId="0" fontId="8" fillId="8" borderId="1" xfId="0" applyFont="1" applyFill="1" applyBorder="1" applyAlignment="1">
      <alignment horizontal="center" vertical="center" wrapText="1"/>
    </xf>
    <xf numFmtId="1" fontId="4" fillId="5" borderId="1" xfId="0" applyNumberFormat="1" applyFont="1" applyFill="1" applyBorder="1" applyAlignment="1"/>
    <xf numFmtId="1" fontId="4" fillId="4" borderId="1" xfId="0" applyNumberFormat="1" applyFont="1" applyFill="1" applyBorder="1" applyAlignment="1"/>
    <xf numFmtId="1" fontId="4" fillId="9" borderId="1" xfId="0" applyNumberFormat="1" applyFont="1" applyFill="1" applyBorder="1" applyAlignment="1"/>
    <xf numFmtId="0" fontId="2" fillId="0" borderId="0" xfId="0" applyFont="1" applyAlignment="1"/>
    <xf numFmtId="0" fontId="8" fillId="7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" fontId="5" fillId="0" borderId="1" xfId="0" applyNumberFormat="1" applyFont="1" applyBorder="1" applyAlignment="1"/>
    <xf numFmtId="4" fontId="5" fillId="0" borderId="1" xfId="0" applyNumberFormat="1" applyFont="1" applyFill="1" applyBorder="1" applyAlignment="1"/>
    <xf numFmtId="0" fontId="2" fillId="0" borderId="0" xfId="0" applyFont="1" applyFill="1" applyAlignment="1"/>
    <xf numFmtId="0" fontId="8" fillId="10" borderId="1" xfId="0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wrapText="1"/>
    </xf>
    <xf numFmtId="0" fontId="8" fillId="11" borderId="1" xfId="0" applyFont="1" applyFill="1" applyBorder="1" applyAlignment="1">
      <alignment horizontal="center" vertical="center" wrapText="1"/>
    </xf>
    <xf numFmtId="0" fontId="10" fillId="11" borderId="1" xfId="0" applyFont="1" applyFill="1" applyBorder="1" applyAlignment="1">
      <alignment horizontal="center" wrapText="1"/>
    </xf>
    <xf numFmtId="0" fontId="8" fillId="12" borderId="1" xfId="0" applyFont="1" applyFill="1" applyBorder="1" applyAlignment="1">
      <alignment horizontal="center" vertical="center" wrapText="1"/>
    </xf>
    <xf numFmtId="0" fontId="10" fillId="12" borderId="1" xfId="0" applyFont="1" applyFill="1" applyBorder="1" applyAlignment="1">
      <alignment horizontal="center" wrapText="1"/>
    </xf>
    <xf numFmtId="0" fontId="10" fillId="13" borderId="1" xfId="0" applyFont="1" applyFill="1" applyBorder="1" applyAlignment="1">
      <alignment horizontal="center" wrapText="1"/>
    </xf>
    <xf numFmtId="0" fontId="8" fillId="13" borderId="1" xfId="0" applyFont="1" applyFill="1" applyBorder="1" applyAlignment="1">
      <alignment horizontal="center" vertical="center" wrapText="1"/>
    </xf>
  </cellXfs>
  <cellStyles count="2">
    <cellStyle name="Navadno" xfId="0" builtinId="0"/>
    <cellStyle name="Navadno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7"/>
  <sheetViews>
    <sheetView topLeftCell="A19" workbookViewId="0">
      <selection activeCell="C31" sqref="C31"/>
    </sheetView>
  </sheetViews>
  <sheetFormatPr defaultRowHeight="13.2" x14ac:dyDescent="0.25"/>
  <cols>
    <col min="1" max="1" width="5.88671875" customWidth="1"/>
    <col min="2" max="2" width="49.88671875" customWidth="1"/>
    <col min="3" max="4" width="13.109375" bestFit="1" customWidth="1"/>
    <col min="5" max="5" width="13.109375" customWidth="1"/>
    <col min="6" max="7" width="9.33203125" customWidth="1"/>
    <col min="8" max="8" width="5" customWidth="1"/>
  </cols>
  <sheetData>
    <row r="1" spans="1:7" x14ac:dyDescent="0.25">
      <c r="A1" s="12"/>
      <c r="B1" s="13"/>
      <c r="C1" s="14"/>
      <c r="D1" s="14"/>
      <c r="E1" s="14"/>
      <c r="F1" s="13"/>
      <c r="G1" s="12"/>
    </row>
    <row r="2" spans="1:7" x14ac:dyDescent="0.25">
      <c r="A2" s="12"/>
      <c r="B2" s="15" t="s">
        <v>40</v>
      </c>
      <c r="C2" s="16"/>
      <c r="D2" s="16"/>
      <c r="E2" s="16"/>
      <c r="F2" s="17"/>
      <c r="G2" s="17"/>
    </row>
    <row r="3" spans="1:7" ht="15.6" x14ac:dyDescent="0.3">
      <c r="A3" s="12"/>
      <c r="B3" s="18"/>
      <c r="C3" s="19"/>
      <c r="D3" s="19"/>
      <c r="E3" s="19"/>
      <c r="F3" s="20"/>
      <c r="G3" s="20"/>
    </row>
    <row r="4" spans="1:7" ht="15.6" x14ac:dyDescent="0.3">
      <c r="A4" s="12"/>
      <c r="B4" s="18"/>
      <c r="C4" s="21" t="s">
        <v>41</v>
      </c>
      <c r="D4" s="21" t="s">
        <v>42</v>
      </c>
      <c r="E4" s="21" t="s">
        <v>42</v>
      </c>
      <c r="F4" s="22" t="s">
        <v>43</v>
      </c>
      <c r="G4" s="22" t="s">
        <v>43</v>
      </c>
    </row>
    <row r="5" spans="1:7" x14ac:dyDescent="0.25">
      <c r="A5" s="12"/>
      <c r="B5" s="20"/>
      <c r="C5" s="23">
        <v>2021</v>
      </c>
      <c r="D5" s="23">
        <v>2022</v>
      </c>
      <c r="E5" s="23">
        <v>2023</v>
      </c>
      <c r="F5" s="22" t="s">
        <v>110</v>
      </c>
      <c r="G5" s="22" t="s">
        <v>111</v>
      </c>
    </row>
    <row r="6" spans="1:7" x14ac:dyDescent="0.25">
      <c r="A6" s="12"/>
      <c r="B6" s="24" t="s">
        <v>44</v>
      </c>
      <c r="C6" s="25">
        <f>SUM(C7:C12)</f>
        <v>928479.79</v>
      </c>
      <c r="D6" s="25">
        <f>SUM(D7:D12)</f>
        <v>956067.96000000008</v>
      </c>
      <c r="E6" s="25">
        <f>SUM(E7:E12)</f>
        <v>993383.64999999991</v>
      </c>
      <c r="F6" s="26">
        <f>D6/C6*100</f>
        <v>102.97132692570507</v>
      </c>
      <c r="G6" s="26">
        <f>E6/C6*100</f>
        <v>106.99033632169849</v>
      </c>
    </row>
    <row r="7" spans="1:7" x14ac:dyDescent="0.25">
      <c r="A7" s="12"/>
      <c r="B7" s="27" t="s">
        <v>45</v>
      </c>
      <c r="C7" s="28">
        <f>'plan po SM'!BM4</f>
        <v>70522.53</v>
      </c>
      <c r="D7" s="28">
        <f>'plan po SM'!BN4</f>
        <v>65319.960000000006</v>
      </c>
      <c r="E7" s="28">
        <f>'plan po SM'!BO4</f>
        <v>68451.92</v>
      </c>
      <c r="F7" s="26">
        <f t="shared" ref="F7:F14" si="0">D7/C7*100</f>
        <v>92.622825641677935</v>
      </c>
      <c r="G7" s="29">
        <f t="shared" ref="G7:G15" si="1">E7/C7*100</f>
        <v>97.063902840695022</v>
      </c>
    </row>
    <row r="8" spans="1:7" x14ac:dyDescent="0.25">
      <c r="A8" s="12"/>
      <c r="B8" s="27" t="s">
        <v>103</v>
      </c>
      <c r="C8" s="28">
        <f>'plan po SM'!BM5</f>
        <v>121995.63</v>
      </c>
      <c r="D8" s="28">
        <f>'plan po SM'!BN5</f>
        <v>122553.83</v>
      </c>
      <c r="E8" s="28">
        <f>'plan po SM'!BO5</f>
        <v>110000</v>
      </c>
      <c r="F8" s="26">
        <f t="shared" si="0"/>
        <v>100.45755737316165</v>
      </c>
      <c r="G8" s="29">
        <f t="shared" si="1"/>
        <v>90.167164184487589</v>
      </c>
    </row>
    <row r="9" spans="1:7" x14ac:dyDescent="0.25">
      <c r="A9" s="12"/>
      <c r="B9" s="27" t="s">
        <v>104</v>
      </c>
      <c r="C9" s="28">
        <f>'plan po SM'!BM6</f>
        <v>37171.64</v>
      </c>
      <c r="D9" s="28">
        <f>'plan po SM'!BN6</f>
        <v>5500</v>
      </c>
      <c r="E9" s="28">
        <f>'plan po SM'!BO6</f>
        <v>5500</v>
      </c>
      <c r="F9" s="26">
        <f t="shared" si="0"/>
        <v>14.796226370426488</v>
      </c>
      <c r="G9" s="29">
        <f t="shared" si="1"/>
        <v>14.796226370426488</v>
      </c>
    </row>
    <row r="10" spans="1:7" x14ac:dyDescent="0.25">
      <c r="A10" s="12"/>
      <c r="B10" s="27" t="s">
        <v>105</v>
      </c>
      <c r="C10" s="28">
        <f>'plan po SM'!BM7</f>
        <v>96341.449999999983</v>
      </c>
      <c r="D10" s="28">
        <f>'plan po SM'!BN7</f>
        <v>154947.27000000002</v>
      </c>
      <c r="E10" s="28">
        <f>'plan po SM'!BO7</f>
        <v>187882.03</v>
      </c>
      <c r="F10" s="26">
        <f t="shared" si="0"/>
        <v>160.83136593854468</v>
      </c>
      <c r="G10" s="29">
        <f t="shared" si="1"/>
        <v>195.01681778715187</v>
      </c>
    </row>
    <row r="11" spans="1:7" x14ac:dyDescent="0.25">
      <c r="A11" s="12"/>
      <c r="B11" s="27" t="s">
        <v>106</v>
      </c>
      <c r="C11" s="28">
        <f>'plan po SM'!BM8</f>
        <v>413849.58999999997</v>
      </c>
      <c r="D11" s="28">
        <f>'plan po SM'!BN8</f>
        <v>520694.05</v>
      </c>
      <c r="E11" s="28">
        <f>'plan po SM'!BO8</f>
        <v>536192.11</v>
      </c>
      <c r="F11" s="26">
        <f t="shared" si="0"/>
        <v>125.81722021278313</v>
      </c>
      <c r="G11" s="29">
        <f t="shared" si="1"/>
        <v>129.56207350598078</v>
      </c>
    </row>
    <row r="12" spans="1:7" x14ac:dyDescent="0.25">
      <c r="A12" s="12"/>
      <c r="B12" s="27" t="s">
        <v>46</v>
      </c>
      <c r="C12" s="28">
        <f>'plan po SM'!BM9</f>
        <v>188598.95</v>
      </c>
      <c r="D12" s="28">
        <f>'plan po SM'!BN9</f>
        <v>87052.849999999991</v>
      </c>
      <c r="E12" s="28">
        <f>'plan po SM'!BO9</f>
        <v>85357.59</v>
      </c>
      <c r="F12" s="26">
        <f t="shared" si="0"/>
        <v>46.157653581846553</v>
      </c>
      <c r="G12" s="29">
        <f t="shared" si="1"/>
        <v>45.258783254095526</v>
      </c>
    </row>
    <row r="13" spans="1:7" x14ac:dyDescent="0.25">
      <c r="A13" s="12"/>
      <c r="B13" s="24" t="s">
        <v>0</v>
      </c>
      <c r="C13" s="25">
        <f>'plan po SM'!BM10</f>
        <v>127.88</v>
      </c>
      <c r="D13" s="25">
        <f>'plan po SM'!BN10</f>
        <v>0</v>
      </c>
      <c r="E13" s="25">
        <f>'plan po SM'!BO10</f>
        <v>0</v>
      </c>
      <c r="F13" s="26">
        <f t="shared" si="0"/>
        <v>0</v>
      </c>
      <c r="G13" s="26">
        <f t="shared" si="1"/>
        <v>0</v>
      </c>
    </row>
    <row r="14" spans="1:7" x14ac:dyDescent="0.25">
      <c r="A14" s="12"/>
      <c r="B14" s="24" t="s">
        <v>1</v>
      </c>
      <c r="C14" s="25">
        <f>'plan po SM'!BM11</f>
        <v>6516.25</v>
      </c>
      <c r="D14" s="25">
        <f>'plan po SM'!BN11</f>
        <v>0</v>
      </c>
      <c r="E14" s="25">
        <f>'plan po SM'!BO11</f>
        <v>0</v>
      </c>
      <c r="F14" s="26">
        <f t="shared" si="0"/>
        <v>0</v>
      </c>
      <c r="G14" s="26">
        <f t="shared" si="1"/>
        <v>0</v>
      </c>
    </row>
    <row r="15" spans="1:7" ht="13.8" x14ac:dyDescent="0.25">
      <c r="A15" s="12"/>
      <c r="B15" s="31" t="s">
        <v>47</v>
      </c>
      <c r="C15" s="32">
        <f>C6+C13+C14</f>
        <v>935123.92</v>
      </c>
      <c r="D15" s="32">
        <f>D6+D13+D14</f>
        <v>956067.96000000008</v>
      </c>
      <c r="E15" s="32">
        <f>E6+E13+E14</f>
        <v>993383.64999999991</v>
      </c>
      <c r="F15" s="33">
        <f>D15/C15*100</f>
        <v>102.2397074389884</v>
      </c>
      <c r="G15" s="33">
        <f t="shared" si="1"/>
        <v>106.23016145282647</v>
      </c>
    </row>
    <row r="16" spans="1:7" ht="15.6" x14ac:dyDescent="0.3">
      <c r="A16" s="12"/>
      <c r="B16" s="15"/>
      <c r="C16" s="34"/>
      <c r="D16" s="34"/>
      <c r="E16" s="34"/>
      <c r="F16" s="35"/>
      <c r="G16" s="35"/>
    </row>
    <row r="17" spans="1:7" x14ac:dyDescent="0.25">
      <c r="A17" s="12"/>
      <c r="B17" s="20" t="s">
        <v>48</v>
      </c>
      <c r="C17" s="19"/>
      <c r="D17" s="19"/>
      <c r="E17" s="19"/>
      <c r="F17" s="20"/>
      <c r="G17" s="20"/>
    </row>
    <row r="18" spans="1:7" ht="15.6" x14ac:dyDescent="0.3">
      <c r="A18" s="12"/>
      <c r="B18" s="18"/>
      <c r="C18" s="19"/>
      <c r="D18" s="19"/>
      <c r="E18" s="19"/>
      <c r="F18" s="20"/>
      <c r="G18" s="20"/>
    </row>
    <row r="19" spans="1:7" ht="15.6" x14ac:dyDescent="0.3">
      <c r="A19" s="12"/>
      <c r="B19" s="18"/>
      <c r="C19" s="21" t="s">
        <v>41</v>
      </c>
      <c r="D19" s="21" t="s">
        <v>42</v>
      </c>
      <c r="E19" s="21" t="s">
        <v>42</v>
      </c>
      <c r="F19" s="22" t="s">
        <v>43</v>
      </c>
      <c r="G19" s="22" t="s">
        <v>43</v>
      </c>
    </row>
    <row r="20" spans="1:7" x14ac:dyDescent="0.25">
      <c r="A20" s="12"/>
      <c r="B20" s="20"/>
      <c r="C20" s="23">
        <v>2021</v>
      </c>
      <c r="D20" s="23">
        <v>2022</v>
      </c>
      <c r="E20" s="23">
        <v>2023</v>
      </c>
      <c r="F20" s="22" t="s">
        <v>110</v>
      </c>
      <c r="G20" s="22" t="s">
        <v>111</v>
      </c>
    </row>
    <row r="21" spans="1:7" x14ac:dyDescent="0.25">
      <c r="A21" s="12"/>
      <c r="B21" s="24" t="s">
        <v>49</v>
      </c>
      <c r="C21" s="25">
        <f>C22+C23+C24+C25+C26+C27</f>
        <v>855246.37000000011</v>
      </c>
      <c r="D21" s="25">
        <f>D22+D23+D24+D25+D26+D27</f>
        <v>956067.96</v>
      </c>
      <c r="E21" s="25">
        <f>E22+E23+E24+E25+E26+E27</f>
        <v>993383.65000000014</v>
      </c>
      <c r="F21" s="26">
        <f>D21/C21*100</f>
        <v>111.78860192063721</v>
      </c>
      <c r="G21" s="26">
        <f>E21/C21*100</f>
        <v>116.15175285689901</v>
      </c>
    </row>
    <row r="22" spans="1:7" x14ac:dyDescent="0.25">
      <c r="A22" s="12"/>
      <c r="B22" s="36" t="s">
        <v>50</v>
      </c>
      <c r="C22" s="28">
        <f>'plan po SM'!BM14</f>
        <v>16443.449999999997</v>
      </c>
      <c r="D22" s="28">
        <f>'plan po SM'!BN14</f>
        <v>19940</v>
      </c>
      <c r="E22" s="28">
        <f>'plan po SM'!BO14</f>
        <v>23150</v>
      </c>
      <c r="F22" s="26">
        <f t="shared" ref="F22:F27" si="2">D22/C22*100</f>
        <v>121.26408995679132</v>
      </c>
      <c r="G22" s="29">
        <f>E22/C22*100</f>
        <v>140.78554074722766</v>
      </c>
    </row>
    <row r="23" spans="1:7" x14ac:dyDescent="0.25">
      <c r="A23" s="12"/>
      <c r="B23" s="27" t="s">
        <v>51</v>
      </c>
      <c r="C23" s="28">
        <f>'plan po SM'!BM15</f>
        <v>342373.84</v>
      </c>
      <c r="D23" s="28">
        <f>'plan po SM'!BN15</f>
        <v>399750.65</v>
      </c>
      <c r="E23" s="28">
        <f>'plan po SM'!BO15</f>
        <v>432300</v>
      </c>
      <c r="F23" s="26">
        <f t="shared" si="2"/>
        <v>116.75852629394817</v>
      </c>
      <c r="G23" s="29">
        <f t="shared" ref="G23:G29" si="3">E23/C23*100</f>
        <v>126.26548804079189</v>
      </c>
    </row>
    <row r="24" spans="1:7" x14ac:dyDescent="0.25">
      <c r="A24" s="12"/>
      <c r="B24" s="27" t="s">
        <v>52</v>
      </c>
      <c r="C24" s="28">
        <f>'plan po SM'!BM16</f>
        <v>413999.68000000005</v>
      </c>
      <c r="D24" s="28">
        <f>'plan po SM'!BN16</f>
        <v>500777.31</v>
      </c>
      <c r="E24" s="28">
        <f>'plan po SM'!BO16</f>
        <v>502333.65000000008</v>
      </c>
      <c r="F24" s="26">
        <f t="shared" si="2"/>
        <v>120.96079639481844</v>
      </c>
      <c r="G24" s="29">
        <f t="shared" si="3"/>
        <v>121.33672422162259</v>
      </c>
    </row>
    <row r="25" spans="1:7" x14ac:dyDescent="0.25">
      <c r="A25" s="12"/>
      <c r="B25" s="27" t="s">
        <v>53</v>
      </c>
      <c r="C25" s="28">
        <f>'plan po SM'!BM17</f>
        <v>0</v>
      </c>
      <c r="D25" s="28">
        <f>'plan po SM'!BN17</f>
        <v>0</v>
      </c>
      <c r="E25" s="28">
        <f>'plan po SM'!BO17</f>
        <v>0</v>
      </c>
      <c r="F25" s="26" t="e">
        <f t="shared" si="2"/>
        <v>#DIV/0!</v>
      </c>
      <c r="G25" s="29" t="e">
        <f t="shared" si="3"/>
        <v>#DIV/0!</v>
      </c>
    </row>
    <row r="26" spans="1:7" x14ac:dyDescent="0.25">
      <c r="A26" s="12"/>
      <c r="B26" s="27" t="s">
        <v>54</v>
      </c>
      <c r="C26" s="28">
        <f>'plan po SM'!BM18</f>
        <v>35515.440000000002</v>
      </c>
      <c r="D26" s="28">
        <f>'plan po SM'!BN18</f>
        <v>35600</v>
      </c>
      <c r="E26" s="28">
        <f>'plan po SM'!BO18</f>
        <v>35600</v>
      </c>
      <c r="F26" s="26">
        <f t="shared" si="2"/>
        <v>100.23809362913707</v>
      </c>
      <c r="G26" s="26">
        <f t="shared" si="3"/>
        <v>100.23809362913707</v>
      </c>
    </row>
    <row r="27" spans="1:7" x14ac:dyDescent="0.25">
      <c r="A27" s="12"/>
      <c r="B27" s="27" t="s">
        <v>109</v>
      </c>
      <c r="C27" s="28">
        <f>'plan po SM'!BM19</f>
        <v>46913.96</v>
      </c>
      <c r="D27" s="28">
        <f>'plan po SM'!BN19</f>
        <v>0</v>
      </c>
      <c r="E27" s="28">
        <f>'plan po SM'!BO19</f>
        <v>0</v>
      </c>
      <c r="F27" s="26">
        <f t="shared" si="2"/>
        <v>0</v>
      </c>
      <c r="G27" s="26">
        <f t="shared" si="3"/>
        <v>0</v>
      </c>
    </row>
    <row r="28" spans="1:7" x14ac:dyDescent="0.25">
      <c r="A28" s="12"/>
      <c r="B28" s="24" t="s">
        <v>55</v>
      </c>
      <c r="C28" s="25">
        <f>'plan po SM'!BM20</f>
        <v>1963.27</v>
      </c>
      <c r="D28" s="25">
        <f>'plan po SM'!BN20</f>
        <v>0</v>
      </c>
      <c r="E28" s="25">
        <f>'plan po SM'!BO20</f>
        <v>0</v>
      </c>
      <c r="F28" s="26">
        <f>D28/C28*100</f>
        <v>0</v>
      </c>
      <c r="G28" s="26">
        <f t="shared" si="3"/>
        <v>0</v>
      </c>
    </row>
    <row r="29" spans="1:7" x14ac:dyDescent="0.25">
      <c r="A29" s="12"/>
      <c r="B29" s="24" t="s">
        <v>56</v>
      </c>
      <c r="C29" s="25">
        <f>'plan po SM'!BM21</f>
        <v>6076.4799999999987</v>
      </c>
      <c r="D29" s="25">
        <f>'plan po SM'!BN21</f>
        <v>0</v>
      </c>
      <c r="E29" s="25">
        <f>'plan po SM'!BO21</f>
        <v>0</v>
      </c>
      <c r="F29" s="26">
        <f>D29/C29*100</f>
        <v>0</v>
      </c>
      <c r="G29" s="26">
        <f t="shared" si="3"/>
        <v>0</v>
      </c>
    </row>
    <row r="30" spans="1:7" ht="13.8" x14ac:dyDescent="0.25">
      <c r="A30" s="12"/>
      <c r="B30" s="31" t="s">
        <v>57</v>
      </c>
      <c r="C30" s="32">
        <f>C21+C28+C29</f>
        <v>863286.12000000011</v>
      </c>
      <c r="D30" s="32">
        <f>D21+D28+D29</f>
        <v>956067.96</v>
      </c>
      <c r="E30" s="32">
        <f>E21+E28+E29</f>
        <v>993383.65000000014</v>
      </c>
      <c r="F30" s="33">
        <f>D30/C30*100</f>
        <v>110.7475190264845</v>
      </c>
      <c r="G30" s="33">
        <f>E30/C30*100</f>
        <v>115.07003610807504</v>
      </c>
    </row>
    <row r="31" spans="1:7" x14ac:dyDescent="0.25">
      <c r="A31" s="12"/>
      <c r="B31" s="20" t="s">
        <v>58</v>
      </c>
      <c r="C31" s="30">
        <f>C15-C30</f>
        <v>71837.79999999993</v>
      </c>
      <c r="D31" s="30">
        <f>D15-D30</f>
        <v>0</v>
      </c>
      <c r="E31" s="30">
        <f>E15-E30</f>
        <v>0</v>
      </c>
      <c r="F31" s="37">
        <f>D31/C31*100</f>
        <v>0</v>
      </c>
      <c r="G31" s="37">
        <f>E31/C31*100</f>
        <v>0</v>
      </c>
    </row>
    <row r="32" spans="1:7" x14ac:dyDescent="0.25">
      <c r="A32" s="12"/>
      <c r="B32" s="38"/>
      <c r="C32" s="56"/>
      <c r="D32" s="56"/>
      <c r="E32" s="56"/>
      <c r="F32" s="57"/>
      <c r="G32" s="57"/>
    </row>
    <row r="33" spans="1:11" x14ac:dyDescent="0.25">
      <c r="A33" s="12"/>
      <c r="B33" s="38"/>
      <c r="C33" s="56"/>
      <c r="D33" s="56"/>
      <c r="E33" s="56"/>
      <c r="F33" s="57"/>
      <c r="G33" s="57"/>
    </row>
    <row r="34" spans="1:11" ht="13.5" customHeight="1" x14ac:dyDescent="0.25">
      <c r="A34" s="39"/>
      <c r="B34" s="39"/>
      <c r="C34" s="40"/>
      <c r="D34" s="40"/>
      <c r="E34" s="40"/>
      <c r="F34" s="39"/>
      <c r="G34" s="39"/>
      <c r="H34" s="39"/>
      <c r="I34" s="39"/>
      <c r="J34" s="39"/>
      <c r="K34" s="43"/>
    </row>
    <row r="35" spans="1:11" x14ac:dyDescent="0.25">
      <c r="A35" s="39"/>
      <c r="B35" s="39"/>
      <c r="C35" s="40"/>
      <c r="D35" s="40"/>
      <c r="E35" s="40"/>
      <c r="F35" s="39"/>
      <c r="G35" s="39"/>
      <c r="H35" s="39"/>
      <c r="I35" s="39"/>
      <c r="J35" s="39"/>
      <c r="K35" s="43"/>
    </row>
    <row r="36" spans="1:11" x14ac:dyDescent="0.25">
      <c r="A36" s="43"/>
      <c r="B36" s="43"/>
      <c r="C36" s="44"/>
      <c r="D36" s="44"/>
      <c r="E36" s="44"/>
      <c r="F36" s="43"/>
      <c r="G36" s="43"/>
      <c r="H36" s="43"/>
      <c r="I36" s="39"/>
      <c r="J36" s="39"/>
      <c r="K36" s="43"/>
    </row>
    <row r="37" spans="1:11" x14ac:dyDescent="0.25">
      <c r="A37" s="43"/>
      <c r="B37" s="45"/>
      <c r="C37" s="45" t="s">
        <v>59</v>
      </c>
      <c r="D37" s="45" t="s">
        <v>60</v>
      </c>
      <c r="E37" s="45" t="s">
        <v>60</v>
      </c>
      <c r="F37" s="45" t="s">
        <v>61</v>
      </c>
      <c r="G37" s="45" t="s">
        <v>61</v>
      </c>
      <c r="H37" s="43"/>
      <c r="I37" s="39"/>
      <c r="J37" s="39"/>
      <c r="K37" s="43"/>
    </row>
    <row r="38" spans="1:11" x14ac:dyDescent="0.25">
      <c r="A38" s="43"/>
      <c r="B38" s="45" t="s">
        <v>62</v>
      </c>
      <c r="C38" s="45" t="s">
        <v>95</v>
      </c>
      <c r="D38" s="45" t="s">
        <v>96</v>
      </c>
      <c r="E38" s="45" t="s">
        <v>97</v>
      </c>
      <c r="F38" s="45" t="s">
        <v>38</v>
      </c>
      <c r="G38" s="45" t="s">
        <v>39</v>
      </c>
      <c r="H38" s="43"/>
      <c r="I38" s="39"/>
      <c r="J38" s="39"/>
      <c r="K38" s="43"/>
    </row>
    <row r="39" spans="1:11" ht="13.8" x14ac:dyDescent="0.25">
      <c r="A39" s="43"/>
      <c r="B39" s="46" t="s">
        <v>63</v>
      </c>
      <c r="C39" s="47">
        <f>C40+C47+C53</f>
        <v>1147101.27</v>
      </c>
      <c r="D39" s="47">
        <f>D40+D47+D53</f>
        <v>1137700</v>
      </c>
      <c r="E39" s="47">
        <f>E40+E47+E53</f>
        <v>0</v>
      </c>
      <c r="F39" s="48">
        <f>D39/C39*100</f>
        <v>99.180432430346798</v>
      </c>
      <c r="G39" s="48">
        <f>E39/C39*100</f>
        <v>0</v>
      </c>
      <c r="H39" s="43"/>
      <c r="I39" s="39"/>
      <c r="J39" s="39"/>
      <c r="K39" s="43"/>
    </row>
    <row r="40" spans="1:11" x14ac:dyDescent="0.25">
      <c r="A40" s="43"/>
      <c r="B40" s="49" t="s">
        <v>64</v>
      </c>
      <c r="C40" s="50">
        <f>SUM(C41:C46)</f>
        <v>765140.33000000007</v>
      </c>
      <c r="D40" s="50">
        <f>SUM(D41:D46)</f>
        <v>754700</v>
      </c>
      <c r="E40" s="50">
        <f>SUM(E41:E46)</f>
        <v>0</v>
      </c>
      <c r="F40" s="51">
        <f>D40/C40*100</f>
        <v>98.635501281183267</v>
      </c>
      <c r="G40" s="51">
        <f>E40/C40*100</f>
        <v>0</v>
      </c>
      <c r="H40" s="43"/>
      <c r="I40" s="39"/>
      <c r="J40" s="39"/>
      <c r="K40" s="43"/>
    </row>
    <row r="41" spans="1:11" x14ac:dyDescent="0.25">
      <c r="A41" s="43"/>
      <c r="B41" s="52" t="s">
        <v>65</v>
      </c>
      <c r="C41" s="53">
        <v>5220.24</v>
      </c>
      <c r="D41" s="53">
        <v>4700</v>
      </c>
      <c r="E41" s="53"/>
      <c r="F41" s="54">
        <f>D41/C41*100</f>
        <v>90.03417467396136</v>
      </c>
      <c r="G41" s="54">
        <f>E41/C41*100</f>
        <v>0</v>
      </c>
      <c r="H41" s="43"/>
      <c r="I41" s="39"/>
      <c r="J41" s="39"/>
      <c r="K41" s="43"/>
    </row>
    <row r="42" spans="1:11" x14ac:dyDescent="0.25">
      <c r="A42" s="43"/>
      <c r="B42" s="52" t="s">
        <v>66</v>
      </c>
      <c r="C42" s="53">
        <v>352145.15</v>
      </c>
      <c r="D42" s="53">
        <v>350000</v>
      </c>
      <c r="E42" s="53"/>
      <c r="F42" s="54">
        <f>D42/C42*100</f>
        <v>99.390833580982147</v>
      </c>
      <c r="G42" s="54">
        <f>E42/C42*100</f>
        <v>0</v>
      </c>
      <c r="H42" s="43"/>
      <c r="I42" s="39"/>
      <c r="J42" s="39"/>
      <c r="K42" s="43"/>
    </row>
    <row r="43" spans="1:11" x14ac:dyDescent="0.25">
      <c r="A43" s="43"/>
      <c r="B43" s="52" t="s">
        <v>67</v>
      </c>
      <c r="C43" s="53">
        <v>407774.94</v>
      </c>
      <c r="D43" s="53">
        <v>400000</v>
      </c>
      <c r="E43" s="53"/>
      <c r="F43" s="54">
        <f>D43/C43*100</f>
        <v>98.093325695786987</v>
      </c>
      <c r="G43" s="54">
        <f>E43/C43*100</f>
        <v>0</v>
      </c>
      <c r="H43" s="43"/>
      <c r="I43" s="39"/>
      <c r="J43" s="39"/>
      <c r="K43" s="43"/>
    </row>
    <row r="44" spans="1:11" x14ac:dyDescent="0.25">
      <c r="A44" s="43"/>
      <c r="B44" s="52" t="s">
        <v>68</v>
      </c>
      <c r="C44" s="53">
        <v>0</v>
      </c>
      <c r="D44" s="53">
        <v>0</v>
      </c>
      <c r="E44" s="53"/>
      <c r="F44" s="54">
        <v>0</v>
      </c>
      <c r="G44" s="54">
        <v>0</v>
      </c>
      <c r="H44" s="43"/>
      <c r="I44" s="39"/>
      <c r="J44" s="39"/>
      <c r="K44" s="43"/>
    </row>
    <row r="45" spans="1:11" x14ac:dyDescent="0.25">
      <c r="A45" s="43"/>
      <c r="B45" s="52" t="s">
        <v>69</v>
      </c>
      <c r="C45" s="53">
        <v>0</v>
      </c>
      <c r="D45" s="53">
        <v>0</v>
      </c>
      <c r="E45" s="53"/>
      <c r="F45" s="54">
        <v>0</v>
      </c>
      <c r="G45" s="54">
        <v>0</v>
      </c>
      <c r="H45" s="43"/>
      <c r="I45" s="39"/>
      <c r="J45" s="39"/>
      <c r="K45" s="43"/>
    </row>
    <row r="46" spans="1:11" x14ac:dyDescent="0.25">
      <c r="A46" s="43"/>
      <c r="B46" s="52" t="s">
        <v>70</v>
      </c>
      <c r="C46" s="53">
        <v>0</v>
      </c>
      <c r="D46" s="53">
        <v>0</v>
      </c>
      <c r="E46" s="53"/>
      <c r="F46" s="54">
        <v>0</v>
      </c>
      <c r="G46" s="54">
        <v>0</v>
      </c>
      <c r="H46" s="43"/>
      <c r="I46" s="39"/>
      <c r="J46" s="39"/>
      <c r="K46" s="43"/>
    </row>
    <row r="47" spans="1:11" x14ac:dyDescent="0.25">
      <c r="A47" s="43"/>
      <c r="B47" s="49" t="s">
        <v>71</v>
      </c>
      <c r="C47" s="50">
        <f>SUM(C48:C52)</f>
        <v>381338.98</v>
      </c>
      <c r="D47" s="50">
        <f>SUM(D48:D52)</f>
        <v>382000</v>
      </c>
      <c r="E47" s="50">
        <f>SUM(E48:E52)</f>
        <v>0</v>
      </c>
      <c r="F47" s="51">
        <f>D47/C47*100</f>
        <v>100.1733418388018</v>
      </c>
      <c r="G47" s="51">
        <f>E47/C47*100</f>
        <v>0</v>
      </c>
      <c r="H47" s="43"/>
      <c r="I47" s="39"/>
      <c r="J47" s="39"/>
      <c r="K47" s="43"/>
    </row>
    <row r="48" spans="1:11" x14ac:dyDescent="0.25">
      <c r="A48" s="43"/>
      <c r="B48" s="52" t="s">
        <v>72</v>
      </c>
      <c r="C48" s="53">
        <v>0</v>
      </c>
      <c r="D48" s="53">
        <v>0</v>
      </c>
      <c r="E48" s="53"/>
      <c r="F48" s="54">
        <v>0</v>
      </c>
      <c r="G48" s="54">
        <v>0</v>
      </c>
      <c r="H48" s="43"/>
      <c r="I48" s="39"/>
      <c r="J48" s="39"/>
      <c r="K48" s="43"/>
    </row>
    <row r="49" spans="1:11" x14ac:dyDescent="0.25">
      <c r="A49" s="43"/>
      <c r="B49" s="52" t="s">
        <v>73</v>
      </c>
      <c r="C49" s="53">
        <v>0</v>
      </c>
      <c r="D49" s="53">
        <v>0</v>
      </c>
      <c r="E49" s="53"/>
      <c r="F49" s="54">
        <v>0</v>
      </c>
      <c r="G49" s="54">
        <v>0</v>
      </c>
      <c r="H49" s="43"/>
      <c r="I49" s="39"/>
      <c r="J49" s="39"/>
      <c r="K49" s="43"/>
    </row>
    <row r="50" spans="1:11" x14ac:dyDescent="0.25">
      <c r="A50" s="43"/>
      <c r="B50" s="52" t="s">
        <v>74</v>
      </c>
      <c r="C50" s="53">
        <v>0</v>
      </c>
      <c r="D50" s="53">
        <v>0</v>
      </c>
      <c r="E50" s="53"/>
      <c r="F50" s="54">
        <v>0</v>
      </c>
      <c r="G50" s="54">
        <v>0</v>
      </c>
      <c r="H50" s="43"/>
      <c r="I50" s="39"/>
      <c r="J50" s="39"/>
      <c r="K50" s="43"/>
    </row>
    <row r="51" spans="1:11" x14ac:dyDescent="0.25">
      <c r="A51" s="43"/>
      <c r="B51" s="52" t="s">
        <v>75</v>
      </c>
      <c r="C51" s="53">
        <v>15537.36</v>
      </c>
      <c r="D51" s="53">
        <v>16000</v>
      </c>
      <c r="E51" s="53"/>
      <c r="F51" s="54">
        <f>D51/C51*100</f>
        <v>102.97759722372398</v>
      </c>
      <c r="G51" s="54">
        <f>E51/C51*100</f>
        <v>0</v>
      </c>
      <c r="H51" s="43"/>
      <c r="I51" s="39"/>
      <c r="J51" s="39"/>
      <c r="K51" s="43"/>
    </row>
    <row r="52" spans="1:11" x14ac:dyDescent="0.25">
      <c r="A52" s="43"/>
      <c r="B52" s="52" t="s">
        <v>76</v>
      </c>
      <c r="C52" s="53">
        <v>365801.62</v>
      </c>
      <c r="D52" s="53">
        <v>366000</v>
      </c>
      <c r="E52" s="53"/>
      <c r="F52" s="54">
        <f>D52/C52*100</f>
        <v>100.05423158049437</v>
      </c>
      <c r="G52" s="54">
        <f>E52/C52*100</f>
        <v>0</v>
      </c>
      <c r="H52" s="43"/>
      <c r="I52" s="39"/>
      <c r="J52" s="39"/>
      <c r="K52" s="43"/>
    </row>
    <row r="53" spans="1:11" x14ac:dyDescent="0.25">
      <c r="A53" s="43"/>
      <c r="B53" s="49" t="s">
        <v>77</v>
      </c>
      <c r="C53" s="50">
        <v>621.96</v>
      </c>
      <c r="D53" s="50">
        <v>1000</v>
      </c>
      <c r="E53" s="50"/>
      <c r="F53" s="54">
        <f>D53/C53*100</f>
        <v>160.78204386134155</v>
      </c>
      <c r="G53" s="54">
        <f>E53/C53*100</f>
        <v>0</v>
      </c>
      <c r="H53" s="43"/>
      <c r="I53" s="39"/>
      <c r="J53" s="39"/>
      <c r="K53" s="43"/>
    </row>
    <row r="54" spans="1:11" x14ac:dyDescent="0.25">
      <c r="A54" s="43"/>
      <c r="B54" s="49" t="s">
        <v>78</v>
      </c>
      <c r="C54" s="50">
        <v>0</v>
      </c>
      <c r="D54" s="50">
        <v>0</v>
      </c>
      <c r="E54" s="50"/>
      <c r="F54" s="51">
        <v>0</v>
      </c>
      <c r="G54" s="51">
        <v>0</v>
      </c>
      <c r="H54" s="43"/>
      <c r="I54" s="39"/>
      <c r="J54" s="39"/>
      <c r="K54" s="43"/>
    </row>
    <row r="55" spans="1:11" ht="13.8" x14ac:dyDescent="0.25">
      <c r="A55" s="43"/>
      <c r="B55" s="46" t="s">
        <v>79</v>
      </c>
      <c r="C55" s="47">
        <f>C56+C59+C60+C64+C69</f>
        <v>1147101.2699999998</v>
      </c>
      <c r="D55" s="47">
        <f>D56+D59+D60+D64+D69</f>
        <v>1137700</v>
      </c>
      <c r="E55" s="47">
        <f>E56+E59+E60+E64+E69</f>
        <v>0</v>
      </c>
      <c r="F55" s="48">
        <f t="shared" ref="F55:F61" si="4">D55/C55*100</f>
        <v>99.180432430346826</v>
      </c>
      <c r="G55" s="48">
        <f t="shared" ref="G55:G61" si="5">E55/C55*100</f>
        <v>0</v>
      </c>
      <c r="H55" s="43"/>
      <c r="I55" s="39"/>
      <c r="J55" s="39"/>
      <c r="K55" s="43"/>
    </row>
    <row r="56" spans="1:11" x14ac:dyDescent="0.25">
      <c r="A56" s="43"/>
      <c r="B56" s="49" t="s">
        <v>80</v>
      </c>
      <c r="C56" s="50">
        <f>C57+C58</f>
        <v>554418.71</v>
      </c>
      <c r="D56" s="50">
        <f>D57+D58</f>
        <v>555000</v>
      </c>
      <c r="E56" s="50"/>
      <c r="F56" s="51">
        <f t="shared" si="4"/>
        <v>100.10484675021158</v>
      </c>
      <c r="G56" s="51">
        <f t="shared" si="5"/>
        <v>0</v>
      </c>
      <c r="H56" s="43"/>
      <c r="I56" s="39"/>
      <c r="J56" s="39"/>
      <c r="K56" s="43"/>
    </row>
    <row r="57" spans="1:11" x14ac:dyDescent="0.25">
      <c r="A57" s="43"/>
      <c r="B57" s="52" t="s">
        <v>81</v>
      </c>
      <c r="C57" s="53">
        <v>410321.71</v>
      </c>
      <c r="D57" s="53">
        <v>411000</v>
      </c>
      <c r="E57" s="53"/>
      <c r="F57" s="54">
        <f t="shared" si="4"/>
        <v>100.1653068759145</v>
      </c>
      <c r="G57" s="54">
        <f t="shared" si="5"/>
        <v>0</v>
      </c>
      <c r="H57" s="43"/>
      <c r="I57" s="39"/>
      <c r="J57" s="39"/>
      <c r="K57" s="43"/>
    </row>
    <row r="58" spans="1:11" x14ac:dyDescent="0.25">
      <c r="A58" s="43"/>
      <c r="B58" s="52" t="s">
        <v>82</v>
      </c>
      <c r="C58" s="53">
        <v>144097</v>
      </c>
      <c r="D58" s="53">
        <v>144000</v>
      </c>
      <c r="E58" s="53"/>
      <c r="F58" s="54">
        <f t="shared" si="4"/>
        <v>99.932684233537131</v>
      </c>
      <c r="G58" s="54">
        <f t="shared" si="5"/>
        <v>0</v>
      </c>
      <c r="H58" s="43"/>
      <c r="I58" s="39"/>
      <c r="J58" s="39"/>
      <c r="K58" s="43"/>
    </row>
    <row r="59" spans="1:11" x14ac:dyDescent="0.25">
      <c r="A59" s="43"/>
      <c r="B59" s="49" t="s">
        <v>83</v>
      </c>
      <c r="C59" s="50">
        <v>205105.51</v>
      </c>
      <c r="D59" s="50">
        <v>205000</v>
      </c>
      <c r="E59" s="50"/>
      <c r="F59" s="51">
        <f t="shared" si="4"/>
        <v>99.948558183541721</v>
      </c>
      <c r="G59" s="51">
        <f t="shared" si="5"/>
        <v>0</v>
      </c>
      <c r="H59" s="43"/>
      <c r="I59" s="39"/>
      <c r="J59" s="39"/>
      <c r="K59" s="43"/>
    </row>
    <row r="60" spans="1:11" x14ac:dyDescent="0.25">
      <c r="A60" s="43"/>
      <c r="B60" s="49" t="s">
        <v>84</v>
      </c>
      <c r="C60" s="50">
        <f>C61+C62+C63</f>
        <v>137124.84</v>
      </c>
      <c r="D60" s="50">
        <f>D61+D62+D63</f>
        <v>120000</v>
      </c>
      <c r="E60" s="50">
        <f>E61+E62+E63</f>
        <v>0</v>
      </c>
      <c r="F60" s="51">
        <f t="shared" si="4"/>
        <v>87.511496822895111</v>
      </c>
      <c r="G60" s="51">
        <f t="shared" si="5"/>
        <v>0</v>
      </c>
      <c r="H60" s="43"/>
      <c r="I60" s="39"/>
      <c r="J60" s="39"/>
      <c r="K60" s="43"/>
    </row>
    <row r="61" spans="1:11" x14ac:dyDescent="0.25">
      <c r="A61" s="43"/>
      <c r="B61" s="52" t="s">
        <v>85</v>
      </c>
      <c r="C61" s="53">
        <v>137124.84</v>
      </c>
      <c r="D61" s="53">
        <v>120000</v>
      </c>
      <c r="E61" s="53"/>
      <c r="F61" s="54">
        <f t="shared" si="4"/>
        <v>87.511496822895111</v>
      </c>
      <c r="G61" s="54">
        <f t="shared" si="5"/>
        <v>0</v>
      </c>
      <c r="H61" s="43"/>
      <c r="I61" s="39"/>
      <c r="J61" s="39"/>
      <c r="K61" s="43"/>
    </row>
    <row r="62" spans="1:11" x14ac:dyDescent="0.25">
      <c r="A62" s="43"/>
      <c r="B62" s="52" t="s">
        <v>86</v>
      </c>
      <c r="C62" s="53">
        <v>0</v>
      </c>
      <c r="D62" s="53">
        <v>0</v>
      </c>
      <c r="E62" s="53"/>
      <c r="F62" s="54">
        <v>0</v>
      </c>
      <c r="G62" s="54">
        <v>0</v>
      </c>
      <c r="H62" s="43"/>
      <c r="I62" s="39"/>
      <c r="J62" s="39"/>
      <c r="K62" s="43"/>
    </row>
    <row r="63" spans="1:11" x14ac:dyDescent="0.25">
      <c r="A63" s="43"/>
      <c r="B63" s="52" t="s">
        <v>87</v>
      </c>
      <c r="C63" s="53">
        <v>0</v>
      </c>
      <c r="D63" s="53">
        <v>0</v>
      </c>
      <c r="E63" s="53"/>
      <c r="F63" s="54">
        <v>0</v>
      </c>
      <c r="G63" s="54">
        <v>0</v>
      </c>
      <c r="H63" s="43"/>
      <c r="I63" s="39"/>
      <c r="J63" s="39"/>
      <c r="K63" s="43"/>
    </row>
    <row r="64" spans="1:11" x14ac:dyDescent="0.25">
      <c r="A64" s="43"/>
      <c r="B64" s="49" t="s">
        <v>88</v>
      </c>
      <c r="C64" s="50">
        <f>C65+C66+C67+C68</f>
        <v>247133.49</v>
      </c>
      <c r="D64" s="50">
        <f>D65+D66+D67+D68</f>
        <v>251000</v>
      </c>
      <c r="E64" s="50">
        <f>E65+E66+E67+E68</f>
        <v>0</v>
      </c>
      <c r="F64" s="51">
        <f>D64/C64*100</f>
        <v>101.56454311392599</v>
      </c>
      <c r="G64" s="51">
        <f>E64/C64*100</f>
        <v>0</v>
      </c>
      <c r="H64" s="43"/>
      <c r="I64" s="39"/>
      <c r="J64" s="39"/>
      <c r="K64" s="43"/>
    </row>
    <row r="65" spans="1:11" x14ac:dyDescent="0.25">
      <c r="A65" s="43"/>
      <c r="B65" s="52" t="s">
        <v>89</v>
      </c>
      <c r="C65" s="53">
        <v>0</v>
      </c>
      <c r="D65" s="53">
        <v>0</v>
      </c>
      <c r="E65" s="53"/>
      <c r="F65" s="54">
        <v>0</v>
      </c>
      <c r="G65" s="54">
        <v>0</v>
      </c>
      <c r="H65" s="43"/>
      <c r="I65" s="39"/>
      <c r="J65" s="39"/>
      <c r="K65" s="43"/>
    </row>
    <row r="66" spans="1:11" x14ac:dyDescent="0.25">
      <c r="A66" s="43"/>
      <c r="B66" s="52" t="s">
        <v>90</v>
      </c>
      <c r="C66" s="53">
        <v>0</v>
      </c>
      <c r="D66" s="53">
        <v>0</v>
      </c>
      <c r="E66" s="53"/>
      <c r="F66" s="54">
        <v>0</v>
      </c>
      <c r="G66" s="54">
        <v>0</v>
      </c>
      <c r="H66" s="43"/>
      <c r="I66" s="39"/>
      <c r="J66" s="39"/>
      <c r="K66" s="43"/>
    </row>
    <row r="67" spans="1:11" x14ac:dyDescent="0.25">
      <c r="A67" s="43"/>
      <c r="B67" s="52" t="s">
        <v>91</v>
      </c>
      <c r="C67" s="53">
        <v>247133.49</v>
      </c>
      <c r="D67" s="53">
        <v>251000</v>
      </c>
      <c r="E67" s="53"/>
      <c r="F67" s="54">
        <f>D67/C67*100</f>
        <v>101.56454311392599</v>
      </c>
      <c r="G67" s="54">
        <f>E67/C67*100</f>
        <v>0</v>
      </c>
      <c r="H67" s="43"/>
      <c r="I67" s="39"/>
      <c r="J67" s="39"/>
      <c r="K67" s="43"/>
    </row>
    <row r="68" spans="1:11" x14ac:dyDescent="0.25">
      <c r="A68" s="43"/>
      <c r="B68" s="52" t="s">
        <v>92</v>
      </c>
      <c r="C68" s="53">
        <v>0</v>
      </c>
      <c r="D68" s="53">
        <v>0</v>
      </c>
      <c r="E68" s="53"/>
      <c r="F68" s="54">
        <v>0</v>
      </c>
      <c r="G68" s="54">
        <v>0</v>
      </c>
      <c r="H68" s="43"/>
      <c r="I68" s="39"/>
      <c r="J68" s="39"/>
      <c r="K68" s="43"/>
    </row>
    <row r="69" spans="1:11" x14ac:dyDescent="0.25">
      <c r="A69" s="43"/>
      <c r="B69" s="49" t="s">
        <v>93</v>
      </c>
      <c r="C69" s="50">
        <v>3318.72</v>
      </c>
      <c r="D69" s="50">
        <v>6700</v>
      </c>
      <c r="E69" s="50"/>
      <c r="F69" s="51">
        <f>D69/C69*100</f>
        <v>201.88506412110695</v>
      </c>
      <c r="G69" s="51">
        <f>E69/C69*100</f>
        <v>0</v>
      </c>
      <c r="H69" s="43"/>
      <c r="I69" s="39"/>
      <c r="J69" s="39"/>
      <c r="K69" s="43"/>
    </row>
    <row r="70" spans="1:11" x14ac:dyDescent="0.25">
      <c r="A70" s="43"/>
      <c r="B70" s="49" t="s">
        <v>94</v>
      </c>
      <c r="C70" s="50">
        <v>0</v>
      </c>
      <c r="D70" s="50">
        <v>0</v>
      </c>
      <c r="E70" s="50"/>
      <c r="F70" s="51">
        <v>0</v>
      </c>
      <c r="G70" s="51">
        <v>0</v>
      </c>
      <c r="H70" s="43"/>
      <c r="I70" s="39"/>
      <c r="J70" s="39"/>
      <c r="K70" s="43"/>
    </row>
    <row r="71" spans="1:11" x14ac:dyDescent="0.25">
      <c r="A71" s="39"/>
      <c r="B71" s="41"/>
      <c r="C71" s="41"/>
      <c r="D71" s="41"/>
      <c r="E71" s="41"/>
      <c r="F71" s="41"/>
      <c r="G71" s="39"/>
      <c r="H71" s="39"/>
      <c r="I71" s="39"/>
      <c r="J71" s="39"/>
      <c r="K71" s="43"/>
    </row>
    <row r="72" spans="1:11" x14ac:dyDescent="0.25">
      <c r="A72" s="39"/>
      <c r="B72" s="41"/>
      <c r="C72" s="41"/>
      <c r="D72" s="42"/>
      <c r="E72" s="42"/>
      <c r="F72" s="41"/>
      <c r="G72" s="39"/>
      <c r="H72" s="39"/>
      <c r="I72" s="39"/>
      <c r="J72" s="39"/>
      <c r="K72" s="43"/>
    </row>
    <row r="73" spans="1:11" x14ac:dyDescent="0.25">
      <c r="A73" s="55"/>
      <c r="B73" s="55"/>
      <c r="C73" s="55"/>
      <c r="D73" s="55"/>
      <c r="E73" s="55"/>
      <c r="F73" s="55"/>
      <c r="G73" s="55"/>
      <c r="H73" s="55"/>
      <c r="I73" s="55"/>
      <c r="J73" s="55"/>
    </row>
    <row r="74" spans="1:11" x14ac:dyDescent="0.25">
      <c r="A74" s="55"/>
      <c r="B74" s="55"/>
      <c r="C74" s="55"/>
      <c r="D74" s="55"/>
      <c r="E74" s="55"/>
      <c r="F74" s="55"/>
      <c r="G74" s="55"/>
      <c r="H74" s="55"/>
      <c r="I74" s="55"/>
      <c r="J74" s="55"/>
    </row>
    <row r="75" spans="1:11" x14ac:dyDescent="0.25">
      <c r="A75" s="55"/>
      <c r="B75" s="55"/>
      <c r="C75" s="55"/>
      <c r="D75" s="55"/>
      <c r="E75" s="55"/>
      <c r="F75" s="55"/>
      <c r="G75" s="55"/>
      <c r="H75" s="55"/>
      <c r="I75" s="55"/>
      <c r="J75" s="55"/>
    </row>
    <row r="76" spans="1:11" x14ac:dyDescent="0.25">
      <c r="A76" s="55"/>
      <c r="B76" s="55"/>
      <c r="C76" s="55"/>
      <c r="D76" s="55"/>
      <c r="E76" s="55"/>
      <c r="F76" s="55"/>
      <c r="G76" s="55"/>
      <c r="H76" s="55"/>
      <c r="I76" s="55"/>
      <c r="J76" s="55"/>
    </row>
    <row r="77" spans="1:11" x14ac:dyDescent="0.25">
      <c r="A77" s="55"/>
      <c r="B77" s="55"/>
      <c r="C77" s="55"/>
      <c r="D77" s="55"/>
      <c r="E77" s="55"/>
      <c r="F77" s="55"/>
      <c r="G77" s="55"/>
      <c r="H77" s="55"/>
      <c r="I77" s="55"/>
      <c r="J77" s="55"/>
    </row>
  </sheetData>
  <sheetProtection algorithmName="SHA-512" hashValue="LBSbi3xM3aWenThrQWVtuq2xL1LmY1jHBpAQvgo0AHkaprP5+/XDq3/JjBT6BPFuAPZKcif7p8UXvTU+4XKvqw==" saltValue="C/VN/QPdqqukukZTio9eCQ==" spinCount="100000" sheet="1" objects="1" scenarios="1"/>
  <printOptions horizontalCentered="1" verticalCentered="1"/>
  <pageMargins left="0" right="0" top="1.1417322834645669" bottom="0.35433070866141736" header="0.31496062992125984" footer="0.31496062992125984"/>
  <pageSetup paperSize="9" scale="90" orientation="landscape" r:id="rId1"/>
  <headerFooter>
    <oddHeader xml:space="preserve">&amp;CFINANČNI NAČRT ZA LETO 2022 IN 2023
</oddHeader>
    <oddFooter>&amp;C&amp;P&amp;R&amp;D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Q24"/>
  <sheetViews>
    <sheetView tabSelected="1" zoomScaleNormal="100" zoomScalePageLayoutView="90" workbookViewId="0">
      <pane xSplit="1" topLeftCell="B1" activePane="topRight" state="frozen"/>
      <selection pane="topRight" activeCell="B21" sqref="B21"/>
    </sheetView>
  </sheetViews>
  <sheetFormatPr defaultColWidth="9.109375" defaultRowHeight="10.199999999999999" x14ac:dyDescent="0.2"/>
  <cols>
    <col min="1" max="1" width="45.77734375" style="2" bestFit="1" customWidth="1"/>
    <col min="2" max="2" width="8.77734375" style="1" bestFit="1" customWidth="1"/>
    <col min="3" max="4" width="8.77734375" style="60" bestFit="1" customWidth="1"/>
    <col min="5" max="5" width="7.88671875" style="1" bestFit="1" customWidth="1"/>
    <col min="6" max="7" width="7.88671875" style="60" bestFit="1" customWidth="1"/>
    <col min="8" max="8" width="8.77734375" style="1" bestFit="1" customWidth="1"/>
    <col min="9" max="10" width="8.77734375" style="60" bestFit="1" customWidth="1"/>
    <col min="11" max="11" width="7" style="75" bestFit="1" customWidth="1"/>
    <col min="12" max="13" width="6.44140625" style="81" bestFit="1" customWidth="1"/>
    <col min="14" max="14" width="7.88671875" style="1" bestFit="1" customWidth="1"/>
    <col min="15" max="16" width="7.88671875" style="60" bestFit="1" customWidth="1"/>
    <col min="17" max="17" width="7.21875" style="1" bestFit="1" customWidth="1"/>
    <col min="18" max="19" width="7.88671875" style="60" bestFit="1" customWidth="1"/>
    <col min="20" max="20" width="8.33203125" style="1" bestFit="1" customWidth="1"/>
    <col min="21" max="22" width="8.33203125" style="60" bestFit="1" customWidth="1"/>
    <col min="23" max="23" width="7.88671875" style="1" bestFit="1" customWidth="1"/>
    <col min="24" max="25" width="7.88671875" style="60" bestFit="1" customWidth="1"/>
    <col min="26" max="26" width="8.33203125" style="1" bestFit="1" customWidth="1"/>
    <col min="27" max="28" width="8.33203125" style="60" bestFit="1" customWidth="1"/>
    <col min="29" max="29" width="7" style="1" bestFit="1" customWidth="1"/>
    <col min="30" max="31" width="7.88671875" style="60" bestFit="1" customWidth="1"/>
    <col min="32" max="32" width="8.44140625" style="1" bestFit="1" customWidth="1"/>
    <col min="33" max="34" width="8.44140625" style="60" bestFit="1" customWidth="1"/>
    <col min="35" max="35" width="8.77734375" style="1" bestFit="1" customWidth="1"/>
    <col min="36" max="37" width="8.77734375" style="60" bestFit="1" customWidth="1"/>
    <col min="38" max="38" width="8.33203125" style="1" bestFit="1" customWidth="1"/>
    <col min="39" max="40" width="8.33203125" style="60" bestFit="1" customWidth="1"/>
    <col min="41" max="41" width="8.6640625" style="1" bestFit="1" customWidth="1"/>
    <col min="42" max="43" width="8.6640625" style="60" bestFit="1" customWidth="1"/>
    <col min="44" max="44" width="7.88671875" style="1" bestFit="1" customWidth="1"/>
    <col min="45" max="45" width="7.88671875" style="60" bestFit="1" customWidth="1"/>
    <col min="46" max="46" width="5.109375" style="60" bestFit="1" customWidth="1"/>
    <col min="47" max="47" width="8.6640625" style="1" bestFit="1" customWidth="1"/>
    <col min="48" max="49" width="8.6640625" style="60" bestFit="1" customWidth="1"/>
    <col min="50" max="50" width="7.88671875" style="1" bestFit="1" customWidth="1"/>
    <col min="51" max="52" width="7.88671875" style="60" bestFit="1" customWidth="1"/>
    <col min="53" max="53" width="7.88671875" style="1" bestFit="1" customWidth="1"/>
    <col min="54" max="55" width="7.88671875" style="60" bestFit="1" customWidth="1"/>
    <col min="56" max="56" width="7" style="1" bestFit="1" customWidth="1"/>
    <col min="57" max="58" width="6.21875" style="60" bestFit="1" customWidth="1"/>
    <col min="59" max="59" width="7" style="1" bestFit="1" customWidth="1"/>
    <col min="60" max="61" width="7" style="60" bestFit="1" customWidth="1"/>
    <col min="62" max="62" width="8.77734375" style="1" bestFit="1" customWidth="1"/>
    <col min="63" max="64" width="8.5546875" style="60" bestFit="1" customWidth="1"/>
    <col min="65" max="66" width="8.77734375" style="1" bestFit="1" customWidth="1"/>
    <col min="67" max="67" width="10.109375" style="1" bestFit="1" customWidth="1"/>
    <col min="68" max="69" width="8.33203125" style="1" bestFit="1" customWidth="1"/>
    <col min="70" max="16384" width="9.109375" style="1"/>
  </cols>
  <sheetData>
    <row r="1" spans="1:69" s="78" customFormat="1" ht="52.8" customHeight="1" x14ac:dyDescent="0.25">
      <c r="A1" s="77" t="s">
        <v>12</v>
      </c>
      <c r="B1" s="71" t="s">
        <v>21</v>
      </c>
      <c r="C1" s="82" t="s">
        <v>28</v>
      </c>
      <c r="D1" s="89" t="s">
        <v>21</v>
      </c>
      <c r="E1" s="71" t="s">
        <v>19</v>
      </c>
      <c r="F1" s="82" t="s">
        <v>29</v>
      </c>
      <c r="G1" s="89" t="s">
        <v>29</v>
      </c>
      <c r="H1" s="71" t="s">
        <v>20</v>
      </c>
      <c r="I1" s="82" t="s">
        <v>30</v>
      </c>
      <c r="J1" s="89" t="s">
        <v>20</v>
      </c>
      <c r="K1" s="71" t="s">
        <v>112</v>
      </c>
      <c r="L1" s="84" t="s">
        <v>112</v>
      </c>
      <c r="M1" s="86" t="s">
        <v>112</v>
      </c>
      <c r="N1" s="71" t="s">
        <v>14</v>
      </c>
      <c r="O1" s="82" t="s">
        <v>31</v>
      </c>
      <c r="P1" s="89" t="s">
        <v>14</v>
      </c>
      <c r="Q1" s="71" t="s">
        <v>22</v>
      </c>
      <c r="R1" s="82" t="s">
        <v>22</v>
      </c>
      <c r="S1" s="89" t="s">
        <v>22</v>
      </c>
      <c r="T1" s="71" t="s">
        <v>113</v>
      </c>
      <c r="U1" s="84" t="s">
        <v>113</v>
      </c>
      <c r="V1" s="86" t="s">
        <v>113</v>
      </c>
      <c r="W1" s="71" t="s">
        <v>114</v>
      </c>
      <c r="X1" s="84" t="s">
        <v>114</v>
      </c>
      <c r="Y1" s="86" t="s">
        <v>114</v>
      </c>
      <c r="Z1" s="71" t="s">
        <v>98</v>
      </c>
      <c r="AA1" s="82" t="s">
        <v>98</v>
      </c>
      <c r="AB1" s="89" t="s">
        <v>98</v>
      </c>
      <c r="AC1" s="71" t="s">
        <v>115</v>
      </c>
      <c r="AD1" s="84" t="s">
        <v>115</v>
      </c>
      <c r="AE1" s="86" t="s">
        <v>115</v>
      </c>
      <c r="AF1" s="71" t="s">
        <v>23</v>
      </c>
      <c r="AG1" s="82" t="s">
        <v>23</v>
      </c>
      <c r="AH1" s="89" t="s">
        <v>32</v>
      </c>
      <c r="AI1" s="76" t="s">
        <v>116</v>
      </c>
      <c r="AJ1" s="82" t="s">
        <v>15</v>
      </c>
      <c r="AK1" s="89" t="s">
        <v>33</v>
      </c>
      <c r="AL1" s="71" t="s">
        <v>18</v>
      </c>
      <c r="AM1" s="82" t="s">
        <v>18</v>
      </c>
      <c r="AN1" s="89" t="s">
        <v>18</v>
      </c>
      <c r="AO1" s="71" t="s">
        <v>16</v>
      </c>
      <c r="AP1" s="82" t="s">
        <v>34</v>
      </c>
      <c r="AQ1" s="89" t="s">
        <v>16</v>
      </c>
      <c r="AR1" s="71" t="s">
        <v>24</v>
      </c>
      <c r="AS1" s="82" t="s">
        <v>24</v>
      </c>
      <c r="AT1" s="89" t="s">
        <v>35</v>
      </c>
      <c r="AU1" s="71" t="s">
        <v>117</v>
      </c>
      <c r="AV1" s="84" t="s">
        <v>117</v>
      </c>
      <c r="AW1" s="86" t="s">
        <v>117</v>
      </c>
      <c r="AX1" s="71" t="s">
        <v>107</v>
      </c>
      <c r="AY1" s="84" t="s">
        <v>107</v>
      </c>
      <c r="AZ1" s="86" t="s">
        <v>107</v>
      </c>
      <c r="BA1" s="71" t="s">
        <v>25</v>
      </c>
      <c r="BB1" s="82" t="s">
        <v>25</v>
      </c>
      <c r="BC1" s="89" t="s">
        <v>36</v>
      </c>
      <c r="BD1" s="71" t="s">
        <v>102</v>
      </c>
      <c r="BE1" s="84" t="s">
        <v>102</v>
      </c>
      <c r="BF1" s="86" t="s">
        <v>102</v>
      </c>
      <c r="BG1" s="71" t="s">
        <v>101</v>
      </c>
      <c r="BH1" s="82" t="s">
        <v>101</v>
      </c>
      <c r="BI1" s="89" t="s">
        <v>101</v>
      </c>
      <c r="BJ1" s="71" t="s">
        <v>108</v>
      </c>
      <c r="BK1" s="84" t="s">
        <v>108</v>
      </c>
      <c r="BL1" s="86" t="s">
        <v>108</v>
      </c>
      <c r="BM1" s="71" t="s">
        <v>13</v>
      </c>
      <c r="BN1" s="84" t="s">
        <v>13</v>
      </c>
      <c r="BO1" s="86" t="s">
        <v>13</v>
      </c>
      <c r="BP1" s="71" t="s">
        <v>37</v>
      </c>
      <c r="BQ1" s="71" t="s">
        <v>37</v>
      </c>
    </row>
    <row r="2" spans="1:69" s="4" customFormat="1" ht="15" customHeight="1" x14ac:dyDescent="0.25">
      <c r="A2" s="64"/>
      <c r="B2" s="65">
        <v>2021</v>
      </c>
      <c r="C2" s="83">
        <v>2022</v>
      </c>
      <c r="D2" s="88">
        <v>2023</v>
      </c>
      <c r="E2" s="65">
        <v>2021</v>
      </c>
      <c r="F2" s="83">
        <v>2022</v>
      </c>
      <c r="G2" s="88">
        <v>2023</v>
      </c>
      <c r="H2" s="65">
        <v>2021</v>
      </c>
      <c r="I2" s="83">
        <v>2022</v>
      </c>
      <c r="J2" s="88">
        <v>2023</v>
      </c>
      <c r="K2" s="65">
        <v>2021</v>
      </c>
      <c r="L2" s="83">
        <v>2022</v>
      </c>
      <c r="M2" s="88">
        <v>2023</v>
      </c>
      <c r="N2" s="65">
        <v>2021</v>
      </c>
      <c r="O2" s="83">
        <v>2022</v>
      </c>
      <c r="P2" s="88">
        <v>2023</v>
      </c>
      <c r="Q2" s="65">
        <v>2021</v>
      </c>
      <c r="R2" s="83">
        <v>2022</v>
      </c>
      <c r="S2" s="88">
        <v>2023</v>
      </c>
      <c r="T2" s="65">
        <v>2021</v>
      </c>
      <c r="U2" s="83">
        <v>2022</v>
      </c>
      <c r="V2" s="88">
        <v>2023</v>
      </c>
      <c r="W2" s="65">
        <v>2021</v>
      </c>
      <c r="X2" s="83">
        <v>2022</v>
      </c>
      <c r="Y2" s="88">
        <v>2023</v>
      </c>
      <c r="Z2" s="65">
        <v>2021</v>
      </c>
      <c r="AA2" s="83">
        <v>2022</v>
      </c>
      <c r="AB2" s="88">
        <v>2023</v>
      </c>
      <c r="AC2" s="65">
        <v>2021</v>
      </c>
      <c r="AD2" s="83">
        <v>2022</v>
      </c>
      <c r="AE2" s="88">
        <v>2023</v>
      </c>
      <c r="AF2" s="65">
        <v>2021</v>
      </c>
      <c r="AG2" s="83">
        <v>2022</v>
      </c>
      <c r="AH2" s="88">
        <v>2023</v>
      </c>
      <c r="AI2" s="65">
        <v>2021</v>
      </c>
      <c r="AJ2" s="83">
        <v>2022</v>
      </c>
      <c r="AK2" s="88">
        <v>2023</v>
      </c>
      <c r="AL2" s="65">
        <v>2021</v>
      </c>
      <c r="AM2" s="83">
        <v>2022</v>
      </c>
      <c r="AN2" s="88">
        <v>2023</v>
      </c>
      <c r="AO2" s="65">
        <v>2021</v>
      </c>
      <c r="AP2" s="83">
        <v>2022</v>
      </c>
      <c r="AQ2" s="88">
        <v>2023</v>
      </c>
      <c r="AR2" s="65">
        <v>2021</v>
      </c>
      <c r="AS2" s="83">
        <v>2022</v>
      </c>
      <c r="AT2" s="88">
        <v>2023</v>
      </c>
      <c r="AU2" s="65">
        <v>2021</v>
      </c>
      <c r="AV2" s="83">
        <v>2022</v>
      </c>
      <c r="AW2" s="88">
        <v>2023</v>
      </c>
      <c r="AX2" s="65">
        <v>2021</v>
      </c>
      <c r="AY2" s="83">
        <v>2022</v>
      </c>
      <c r="AZ2" s="88">
        <v>2023</v>
      </c>
      <c r="BA2" s="65">
        <v>2021</v>
      </c>
      <c r="BB2" s="83">
        <v>2022</v>
      </c>
      <c r="BC2" s="88">
        <v>2023</v>
      </c>
      <c r="BD2" s="65">
        <v>2021</v>
      </c>
      <c r="BE2" s="83">
        <v>2022</v>
      </c>
      <c r="BF2" s="88">
        <v>2023</v>
      </c>
      <c r="BG2" s="65">
        <v>2021</v>
      </c>
      <c r="BH2" s="83">
        <v>2022</v>
      </c>
      <c r="BI2" s="88">
        <v>2023</v>
      </c>
      <c r="BJ2" s="65">
        <v>2021</v>
      </c>
      <c r="BK2" s="83">
        <v>2022</v>
      </c>
      <c r="BL2" s="88">
        <v>2023</v>
      </c>
      <c r="BM2" s="65">
        <v>2021</v>
      </c>
      <c r="BN2" s="85">
        <v>2022</v>
      </c>
      <c r="BO2" s="87">
        <v>2023</v>
      </c>
      <c r="BP2" s="65" t="s">
        <v>99</v>
      </c>
      <c r="BQ2" s="65" t="s">
        <v>100</v>
      </c>
    </row>
    <row r="3" spans="1:69" ht="22.5" customHeight="1" x14ac:dyDescent="0.2">
      <c r="A3" s="59" t="s">
        <v>26</v>
      </c>
      <c r="B3" s="66">
        <f t="shared" ref="B3:AG3" si="0">SUM(B4:B9)</f>
        <v>226323.35999999996</v>
      </c>
      <c r="C3" s="62">
        <f t="shared" si="0"/>
        <v>265349.51</v>
      </c>
      <c r="D3" s="62">
        <f t="shared" si="0"/>
        <v>297636.01999999996</v>
      </c>
      <c r="E3" s="66">
        <f t="shared" si="0"/>
        <v>14631.099999999999</v>
      </c>
      <c r="F3" s="62">
        <f t="shared" si="0"/>
        <v>16522.64</v>
      </c>
      <c r="G3" s="62">
        <f t="shared" si="0"/>
        <v>18053.91</v>
      </c>
      <c r="H3" s="66">
        <f t="shared" si="0"/>
        <v>171782.29</v>
      </c>
      <c r="I3" s="62">
        <f t="shared" si="0"/>
        <v>189951.5</v>
      </c>
      <c r="J3" s="62">
        <f t="shared" si="0"/>
        <v>190632.47</v>
      </c>
      <c r="K3" s="66">
        <f t="shared" si="0"/>
        <v>3240.91</v>
      </c>
      <c r="L3" s="62">
        <f t="shared" si="0"/>
        <v>0</v>
      </c>
      <c r="M3" s="62">
        <f t="shared" si="0"/>
        <v>0</v>
      </c>
      <c r="N3" s="66">
        <f t="shared" si="0"/>
        <v>25672.400000000001</v>
      </c>
      <c r="O3" s="62">
        <f t="shared" si="0"/>
        <v>26021.43</v>
      </c>
      <c r="P3" s="62">
        <f t="shared" si="0"/>
        <v>26741.96</v>
      </c>
      <c r="Q3" s="66">
        <f t="shared" si="0"/>
        <v>87.35</v>
      </c>
      <c r="R3" s="62">
        <f t="shared" si="0"/>
        <v>32500</v>
      </c>
      <c r="S3" s="62">
        <f t="shared" si="0"/>
        <v>32500</v>
      </c>
      <c r="T3" s="66">
        <f t="shared" si="0"/>
        <v>53323.020000000004</v>
      </c>
      <c r="U3" s="62">
        <f t="shared" si="0"/>
        <v>64376.12</v>
      </c>
      <c r="V3" s="62">
        <f t="shared" si="0"/>
        <v>66051.290000000008</v>
      </c>
      <c r="W3" s="66">
        <f t="shared" si="0"/>
        <v>18246.78</v>
      </c>
      <c r="X3" s="62">
        <f t="shared" si="0"/>
        <v>19300.650000000001</v>
      </c>
      <c r="Y3" s="62">
        <f t="shared" si="0"/>
        <v>19500</v>
      </c>
      <c r="Z3" s="66">
        <f t="shared" si="0"/>
        <v>12179.9</v>
      </c>
      <c r="AA3" s="62">
        <f t="shared" si="0"/>
        <v>16970.599999999999</v>
      </c>
      <c r="AB3" s="62">
        <f t="shared" si="0"/>
        <v>17508.080000000002</v>
      </c>
      <c r="AC3" s="66">
        <f t="shared" si="0"/>
        <v>9525.27</v>
      </c>
      <c r="AD3" s="62">
        <f t="shared" si="0"/>
        <v>17763.84</v>
      </c>
      <c r="AE3" s="62">
        <f t="shared" si="0"/>
        <v>18272.54</v>
      </c>
      <c r="AF3" s="66">
        <f t="shared" si="0"/>
        <v>1836.61</v>
      </c>
      <c r="AG3" s="62">
        <f t="shared" si="0"/>
        <v>0</v>
      </c>
      <c r="AH3" s="62">
        <f t="shared" ref="AH3:BL3" si="1">SUM(AH4:AH9)</f>
        <v>0</v>
      </c>
      <c r="AI3" s="66">
        <f t="shared" si="1"/>
        <v>158081.38999999998</v>
      </c>
      <c r="AJ3" s="62">
        <f t="shared" si="1"/>
        <v>178059.03999999998</v>
      </c>
      <c r="AK3" s="62">
        <f t="shared" si="1"/>
        <v>193593.66</v>
      </c>
      <c r="AL3" s="66">
        <f t="shared" si="1"/>
        <v>8006.28</v>
      </c>
      <c r="AM3" s="62">
        <f t="shared" si="1"/>
        <v>10553.73</v>
      </c>
      <c r="AN3" s="62">
        <f t="shared" si="1"/>
        <v>10772.88</v>
      </c>
      <c r="AO3" s="66">
        <f t="shared" si="1"/>
        <v>14949.68</v>
      </c>
      <c r="AP3" s="62">
        <f t="shared" si="1"/>
        <v>19390.78</v>
      </c>
      <c r="AQ3" s="62">
        <f t="shared" si="1"/>
        <v>19944.38</v>
      </c>
      <c r="AR3" s="66">
        <f t="shared" si="1"/>
        <v>37306.300000000003</v>
      </c>
      <c r="AS3" s="62">
        <f t="shared" si="1"/>
        <v>19831.169999999998</v>
      </c>
      <c r="AT3" s="62">
        <f t="shared" si="1"/>
        <v>0</v>
      </c>
      <c r="AU3" s="66">
        <f t="shared" si="1"/>
        <v>1569.79</v>
      </c>
      <c r="AV3" s="62">
        <f t="shared" si="1"/>
        <v>5252.32</v>
      </c>
      <c r="AW3" s="62">
        <f t="shared" si="1"/>
        <v>5368.2800000000007</v>
      </c>
      <c r="AX3" s="66">
        <f t="shared" si="1"/>
        <v>26005.599999999999</v>
      </c>
      <c r="AY3" s="62">
        <f t="shared" si="1"/>
        <v>40424.629999999997</v>
      </c>
      <c r="AZ3" s="62">
        <f t="shared" si="1"/>
        <v>40608.18</v>
      </c>
      <c r="BA3" s="66">
        <f t="shared" si="1"/>
        <v>20346.46</v>
      </c>
      <c r="BB3" s="62">
        <f t="shared" si="1"/>
        <v>20500</v>
      </c>
      <c r="BC3" s="62">
        <f t="shared" si="1"/>
        <v>21200</v>
      </c>
      <c r="BD3" s="66">
        <f t="shared" si="1"/>
        <v>9584.7200000000012</v>
      </c>
      <c r="BE3" s="62">
        <f t="shared" si="1"/>
        <v>0</v>
      </c>
      <c r="BF3" s="62">
        <f t="shared" si="1"/>
        <v>0</v>
      </c>
      <c r="BG3" s="66">
        <f t="shared" si="1"/>
        <v>7272.1</v>
      </c>
      <c r="BH3" s="62">
        <f t="shared" si="1"/>
        <v>5800</v>
      </c>
      <c r="BI3" s="62">
        <f t="shared" si="1"/>
        <v>7500</v>
      </c>
      <c r="BJ3" s="66">
        <f t="shared" si="1"/>
        <v>108508.48</v>
      </c>
      <c r="BK3" s="62">
        <f t="shared" si="1"/>
        <v>7500</v>
      </c>
      <c r="BL3" s="62">
        <f t="shared" si="1"/>
        <v>7500</v>
      </c>
      <c r="BM3" s="66">
        <f>B3+E3+H3+K3+N3+Q3+T3+W3+Z3+AC3+AF3+AI3+AL3+AO3+AR3+AX3+BA3+BG3+AU3+BD3+BJ3</f>
        <v>928479.79</v>
      </c>
      <c r="BN3" s="66">
        <f t="shared" ref="BN3:BO12" si="2">C3+F3+I3+L3+O3+R3+U3+X3+AA3+AD3+AG3+AJ3+AM3+AP3+AS3+AY3+BB3+BH3+AV3+BE3+BK3</f>
        <v>956067.96000000008</v>
      </c>
      <c r="BO3" s="66">
        <f t="shared" si="2"/>
        <v>993383.65</v>
      </c>
      <c r="BP3" s="72">
        <f>BN3/BM3*100</f>
        <v>102.97132692570507</v>
      </c>
      <c r="BQ3" s="72">
        <f>BO3/BM3*100</f>
        <v>106.99033632169849</v>
      </c>
    </row>
    <row r="4" spans="1:69" s="3" customFormat="1" ht="22.2" customHeight="1" x14ac:dyDescent="0.2">
      <c r="A4" s="27" t="s">
        <v>45</v>
      </c>
      <c r="B4" s="6">
        <v>27727.14</v>
      </c>
      <c r="C4" s="6">
        <v>20695.68</v>
      </c>
      <c r="D4" s="6">
        <v>22351.919999999998</v>
      </c>
      <c r="E4" s="6">
        <v>0</v>
      </c>
      <c r="F4" s="6">
        <v>0</v>
      </c>
      <c r="G4" s="6">
        <v>500</v>
      </c>
      <c r="H4" s="6">
        <v>2947.46</v>
      </c>
      <c r="I4" s="6">
        <v>3080.39</v>
      </c>
      <c r="J4" s="6">
        <v>3100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0</v>
      </c>
      <c r="Q4" s="6">
        <v>0</v>
      </c>
      <c r="R4" s="6">
        <v>0</v>
      </c>
      <c r="S4" s="6">
        <v>0</v>
      </c>
      <c r="T4" s="6">
        <v>0</v>
      </c>
      <c r="U4" s="6">
        <v>0</v>
      </c>
      <c r="V4" s="6">
        <v>0</v>
      </c>
      <c r="W4" s="6">
        <v>16748.509999999998</v>
      </c>
      <c r="X4" s="6">
        <v>17300.650000000001</v>
      </c>
      <c r="Y4" s="6">
        <v>17500</v>
      </c>
      <c r="Z4" s="6">
        <v>0</v>
      </c>
      <c r="AA4" s="6">
        <v>0</v>
      </c>
      <c r="AB4" s="6">
        <v>0</v>
      </c>
      <c r="AC4" s="6">
        <v>0</v>
      </c>
      <c r="AD4" s="6">
        <v>0</v>
      </c>
      <c r="AE4" s="6">
        <v>0</v>
      </c>
      <c r="AF4" s="6">
        <v>0</v>
      </c>
      <c r="AG4" s="6">
        <v>0</v>
      </c>
      <c r="AH4" s="6">
        <v>0</v>
      </c>
      <c r="AI4" s="6">
        <v>23099.42</v>
      </c>
      <c r="AJ4" s="6">
        <v>24243.24</v>
      </c>
      <c r="AK4" s="6">
        <v>25000</v>
      </c>
      <c r="AL4" s="6">
        <v>0</v>
      </c>
      <c r="AM4" s="6">
        <v>0</v>
      </c>
      <c r="AN4" s="6">
        <v>0</v>
      </c>
      <c r="AO4" s="6">
        <v>0</v>
      </c>
      <c r="AP4" s="6">
        <v>0</v>
      </c>
      <c r="AQ4" s="6">
        <v>0</v>
      </c>
      <c r="AR4" s="6">
        <v>0</v>
      </c>
      <c r="AS4" s="6">
        <v>0</v>
      </c>
      <c r="AT4" s="6">
        <v>0</v>
      </c>
      <c r="AU4" s="6">
        <v>0</v>
      </c>
      <c r="AV4" s="6">
        <v>0</v>
      </c>
      <c r="AW4" s="6">
        <v>0</v>
      </c>
      <c r="AX4" s="6">
        <v>0</v>
      </c>
      <c r="AY4" s="6">
        <v>0</v>
      </c>
      <c r="AZ4" s="6">
        <v>0</v>
      </c>
      <c r="BA4" s="6">
        <v>0</v>
      </c>
      <c r="BB4" s="6">
        <v>0</v>
      </c>
      <c r="BC4" s="6">
        <v>0</v>
      </c>
      <c r="BD4" s="6">
        <v>0</v>
      </c>
      <c r="BE4" s="6">
        <v>0</v>
      </c>
      <c r="BF4" s="6">
        <v>0</v>
      </c>
      <c r="BG4" s="6">
        <v>0</v>
      </c>
      <c r="BH4" s="6">
        <v>0</v>
      </c>
      <c r="BI4" s="6">
        <v>0</v>
      </c>
      <c r="BJ4" s="6">
        <v>0</v>
      </c>
      <c r="BK4" s="6">
        <v>0</v>
      </c>
      <c r="BL4" s="6">
        <v>0</v>
      </c>
      <c r="BM4" s="58">
        <f>B4+E4+H4+K4+N4+Q4+T4+W4+Z4+AC4+AF4+AI4+AL4+AO4+AR4+AX4+BA4+BG4+AU4+BD4+BJ4</f>
        <v>70522.53</v>
      </c>
      <c r="BN4" s="58">
        <f t="shared" si="2"/>
        <v>65319.960000000006</v>
      </c>
      <c r="BO4" s="58">
        <f t="shared" si="2"/>
        <v>68451.92</v>
      </c>
      <c r="BP4" s="7">
        <f>BN4/BM4*100</f>
        <v>92.622825641677935</v>
      </c>
      <c r="BQ4" s="8">
        <f t="shared" ref="BQ4:BQ11" si="3">BO4/BM4*100</f>
        <v>97.063902840695022</v>
      </c>
    </row>
    <row r="5" spans="1:69" s="3" customFormat="1" ht="22.5" customHeight="1" x14ac:dyDescent="0.2">
      <c r="A5" s="27" t="s">
        <v>103</v>
      </c>
      <c r="B5" s="6">
        <v>12286.98</v>
      </c>
      <c r="C5" s="6">
        <v>15653.83</v>
      </c>
      <c r="D5" s="6">
        <v>18000</v>
      </c>
      <c r="E5" s="6">
        <v>0</v>
      </c>
      <c r="F5" s="6">
        <v>0</v>
      </c>
      <c r="G5" s="6">
        <v>0</v>
      </c>
      <c r="H5" s="6">
        <v>84353.67</v>
      </c>
      <c r="I5" s="6">
        <v>84500</v>
      </c>
      <c r="J5" s="6">
        <v>84500</v>
      </c>
      <c r="K5" s="6">
        <v>0</v>
      </c>
      <c r="L5" s="6">
        <v>0</v>
      </c>
      <c r="M5" s="6">
        <v>0</v>
      </c>
      <c r="N5" s="6">
        <v>7377.05</v>
      </c>
      <c r="O5" s="6">
        <v>7400</v>
      </c>
      <c r="P5" s="6">
        <v>7500</v>
      </c>
      <c r="Q5" s="6">
        <v>0</v>
      </c>
      <c r="R5" s="6">
        <v>0</v>
      </c>
      <c r="S5" s="6">
        <v>0</v>
      </c>
      <c r="T5" s="6">
        <v>0</v>
      </c>
      <c r="U5" s="6">
        <v>0</v>
      </c>
      <c r="V5" s="6">
        <v>0</v>
      </c>
      <c r="W5" s="6">
        <v>0</v>
      </c>
      <c r="X5" s="6">
        <v>0</v>
      </c>
      <c r="Y5" s="6">
        <v>0</v>
      </c>
      <c r="Z5" s="6">
        <v>0</v>
      </c>
      <c r="AA5" s="6">
        <v>0</v>
      </c>
      <c r="AB5" s="6">
        <v>0</v>
      </c>
      <c r="AC5" s="6">
        <v>0</v>
      </c>
      <c r="AD5" s="6">
        <v>0</v>
      </c>
      <c r="AE5" s="6">
        <v>0</v>
      </c>
      <c r="AF5" s="6">
        <v>1788.33</v>
      </c>
      <c r="AG5" s="6">
        <v>0</v>
      </c>
      <c r="AH5" s="6">
        <v>0</v>
      </c>
      <c r="AI5" s="6">
        <v>0</v>
      </c>
      <c r="AJ5" s="6">
        <v>0</v>
      </c>
      <c r="AK5" s="6">
        <v>0</v>
      </c>
      <c r="AL5" s="6">
        <v>0</v>
      </c>
      <c r="AM5" s="6">
        <v>0</v>
      </c>
      <c r="AN5" s="6">
        <v>0</v>
      </c>
      <c r="AO5" s="6">
        <v>0</v>
      </c>
      <c r="AP5" s="6">
        <v>0</v>
      </c>
      <c r="AQ5" s="6">
        <v>0</v>
      </c>
      <c r="AR5" s="6">
        <v>16189.6</v>
      </c>
      <c r="AS5" s="6">
        <v>15000</v>
      </c>
      <c r="AT5" s="6">
        <v>0</v>
      </c>
      <c r="AU5" s="6">
        <v>0</v>
      </c>
      <c r="AV5" s="6">
        <v>0</v>
      </c>
      <c r="AW5" s="6">
        <v>0</v>
      </c>
      <c r="AX5" s="6">
        <v>0</v>
      </c>
      <c r="AY5" s="6">
        <v>0</v>
      </c>
      <c r="AZ5" s="6">
        <v>0</v>
      </c>
      <c r="BA5" s="6">
        <v>0</v>
      </c>
      <c r="BB5" s="6">
        <v>0</v>
      </c>
      <c r="BC5" s="6">
        <v>0</v>
      </c>
      <c r="BD5" s="6">
        <v>0</v>
      </c>
      <c r="BE5" s="6">
        <v>0</v>
      </c>
      <c r="BF5" s="6">
        <v>0</v>
      </c>
      <c r="BG5" s="6">
        <v>0</v>
      </c>
      <c r="BH5" s="6">
        <v>0</v>
      </c>
      <c r="BI5" s="6">
        <v>0</v>
      </c>
      <c r="BJ5" s="6">
        <v>0</v>
      </c>
      <c r="BK5" s="6">
        <v>0</v>
      </c>
      <c r="BL5" s="6">
        <v>0</v>
      </c>
      <c r="BM5" s="58">
        <f t="shared" ref="BM5:BM9" si="4">B5+E5+H5+K5+N5+Q5+T5+W5+Z5+AC5+AF5+AI5+AL5+AO5+AR5+AX5+BA5+BG5+AU5+BD5+BJ5</f>
        <v>121995.63</v>
      </c>
      <c r="BN5" s="58">
        <f t="shared" si="2"/>
        <v>122553.83</v>
      </c>
      <c r="BO5" s="58">
        <f t="shared" si="2"/>
        <v>110000</v>
      </c>
      <c r="BP5" s="7">
        <f t="shared" ref="BP5:BP12" si="5">BN5/BM5*100</f>
        <v>100.45755737316165</v>
      </c>
      <c r="BQ5" s="8">
        <f t="shared" si="3"/>
        <v>90.167164184487589</v>
      </c>
    </row>
    <row r="6" spans="1:69" s="3" customFormat="1" ht="22.5" customHeight="1" x14ac:dyDescent="0.2">
      <c r="A6" s="27" t="s">
        <v>104</v>
      </c>
      <c r="B6" s="6">
        <v>0</v>
      </c>
      <c r="C6" s="6">
        <v>0</v>
      </c>
      <c r="D6" s="6">
        <v>0</v>
      </c>
      <c r="E6" s="6">
        <v>5150.37</v>
      </c>
      <c r="F6" s="6">
        <v>5500</v>
      </c>
      <c r="G6" s="6">
        <v>5500</v>
      </c>
      <c r="H6" s="6">
        <v>32021.27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0</v>
      </c>
      <c r="AE6" s="6">
        <v>0</v>
      </c>
      <c r="AF6" s="6">
        <v>0</v>
      </c>
      <c r="AG6" s="6">
        <v>0</v>
      </c>
      <c r="AH6" s="6">
        <v>0</v>
      </c>
      <c r="AI6" s="6">
        <v>0</v>
      </c>
      <c r="AJ6" s="6">
        <v>0</v>
      </c>
      <c r="AK6" s="6">
        <v>0</v>
      </c>
      <c r="AL6" s="6">
        <v>0</v>
      </c>
      <c r="AM6" s="6">
        <v>0</v>
      </c>
      <c r="AN6" s="6">
        <v>0</v>
      </c>
      <c r="AO6" s="6">
        <v>0</v>
      </c>
      <c r="AP6" s="6">
        <v>0</v>
      </c>
      <c r="AQ6" s="6">
        <v>0</v>
      </c>
      <c r="AR6" s="6">
        <v>0</v>
      </c>
      <c r="AS6" s="6">
        <v>0</v>
      </c>
      <c r="AT6" s="6">
        <v>0</v>
      </c>
      <c r="AU6" s="6">
        <v>0</v>
      </c>
      <c r="AV6" s="6">
        <v>0</v>
      </c>
      <c r="AW6" s="6">
        <v>0</v>
      </c>
      <c r="AX6" s="6">
        <v>0</v>
      </c>
      <c r="AY6" s="6">
        <v>0</v>
      </c>
      <c r="AZ6" s="6">
        <v>0</v>
      </c>
      <c r="BA6" s="6">
        <v>0</v>
      </c>
      <c r="BB6" s="6">
        <v>0</v>
      </c>
      <c r="BC6" s="6">
        <v>0</v>
      </c>
      <c r="BD6" s="6">
        <v>0</v>
      </c>
      <c r="BE6" s="6">
        <v>0</v>
      </c>
      <c r="BF6" s="6">
        <v>0</v>
      </c>
      <c r="BG6" s="6">
        <v>0</v>
      </c>
      <c r="BH6" s="6">
        <v>0</v>
      </c>
      <c r="BI6" s="6">
        <v>0</v>
      </c>
      <c r="BJ6" s="6">
        <v>0</v>
      </c>
      <c r="BK6" s="6">
        <v>0</v>
      </c>
      <c r="BL6" s="6">
        <v>0</v>
      </c>
      <c r="BM6" s="58">
        <f t="shared" si="4"/>
        <v>37171.64</v>
      </c>
      <c r="BN6" s="58">
        <f t="shared" si="2"/>
        <v>5500</v>
      </c>
      <c r="BO6" s="58">
        <f t="shared" si="2"/>
        <v>5500</v>
      </c>
      <c r="BP6" s="7">
        <f t="shared" si="5"/>
        <v>14.796226370426488</v>
      </c>
      <c r="BQ6" s="8">
        <f t="shared" si="3"/>
        <v>14.796226370426488</v>
      </c>
    </row>
    <row r="7" spans="1:69" s="3" customFormat="1" ht="22.5" customHeight="1" x14ac:dyDescent="0.2">
      <c r="A7" s="27" t="s">
        <v>105</v>
      </c>
      <c r="B7" s="6">
        <v>16533.61</v>
      </c>
      <c r="C7" s="6">
        <v>35000</v>
      </c>
      <c r="D7" s="6">
        <v>55000</v>
      </c>
      <c r="E7" s="6">
        <v>33</v>
      </c>
      <c r="F7" s="6">
        <v>1022.64</v>
      </c>
      <c r="G7" s="6">
        <v>2053.91</v>
      </c>
      <c r="H7" s="6">
        <v>12506.6</v>
      </c>
      <c r="I7" s="6">
        <v>35000</v>
      </c>
      <c r="J7" s="6">
        <v>30219.94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12500</v>
      </c>
      <c r="S7" s="6">
        <v>12500</v>
      </c>
      <c r="T7" s="6">
        <v>24835.55</v>
      </c>
      <c r="U7" s="6">
        <v>30000</v>
      </c>
      <c r="V7" s="6">
        <v>29000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10000</v>
      </c>
      <c r="AE7" s="6">
        <v>12000</v>
      </c>
      <c r="AF7" s="6">
        <v>0</v>
      </c>
      <c r="AG7" s="6">
        <v>0</v>
      </c>
      <c r="AH7" s="6">
        <v>0</v>
      </c>
      <c r="AI7" s="6">
        <v>9746.2000000000007</v>
      </c>
      <c r="AJ7" s="6">
        <v>10000</v>
      </c>
      <c r="AK7" s="6">
        <v>25000</v>
      </c>
      <c r="AL7" s="6">
        <v>0</v>
      </c>
      <c r="AM7" s="6">
        <v>0</v>
      </c>
      <c r="AN7" s="6">
        <v>0</v>
      </c>
      <c r="AO7" s="6">
        <v>5000</v>
      </c>
      <c r="AP7" s="6">
        <v>5000</v>
      </c>
      <c r="AQ7" s="6">
        <v>5000</v>
      </c>
      <c r="AR7" s="6">
        <v>21116.7</v>
      </c>
      <c r="AS7" s="6">
        <v>0</v>
      </c>
      <c r="AT7" s="6">
        <v>0</v>
      </c>
      <c r="AU7" s="6">
        <v>1569.79</v>
      </c>
      <c r="AV7" s="6">
        <v>2000</v>
      </c>
      <c r="AW7" s="6">
        <v>2500</v>
      </c>
      <c r="AX7" s="6">
        <v>0</v>
      </c>
      <c r="AY7" s="6">
        <v>10424.629999999999</v>
      </c>
      <c r="AZ7" s="6">
        <v>10608.18</v>
      </c>
      <c r="BA7" s="6">
        <v>0</v>
      </c>
      <c r="BB7" s="6">
        <v>4000</v>
      </c>
      <c r="BC7" s="6">
        <v>4000</v>
      </c>
      <c r="BD7" s="6">
        <v>5000</v>
      </c>
      <c r="BE7" s="6">
        <v>0</v>
      </c>
      <c r="BF7" s="6">
        <v>0</v>
      </c>
      <c r="BG7" s="6">
        <v>0</v>
      </c>
      <c r="BH7" s="6">
        <v>0</v>
      </c>
      <c r="BI7" s="6">
        <v>0</v>
      </c>
      <c r="BJ7" s="6">
        <v>0</v>
      </c>
      <c r="BK7" s="6">
        <v>0</v>
      </c>
      <c r="BL7" s="6">
        <v>0</v>
      </c>
      <c r="BM7" s="58">
        <f t="shared" si="4"/>
        <v>96341.449999999983</v>
      </c>
      <c r="BN7" s="58">
        <f t="shared" si="2"/>
        <v>154947.27000000002</v>
      </c>
      <c r="BO7" s="58">
        <f t="shared" si="2"/>
        <v>187882.03</v>
      </c>
      <c r="BP7" s="7">
        <f t="shared" si="5"/>
        <v>160.83136593854468</v>
      </c>
      <c r="BQ7" s="8">
        <f t="shared" si="3"/>
        <v>195.01681778715187</v>
      </c>
    </row>
    <row r="8" spans="1:69" s="3" customFormat="1" ht="22.5" customHeight="1" x14ac:dyDescent="0.2">
      <c r="A8" s="27" t="s">
        <v>106</v>
      </c>
      <c r="B8" s="6">
        <v>156338.54999999999</v>
      </c>
      <c r="C8" s="6">
        <v>174000</v>
      </c>
      <c r="D8" s="6">
        <v>190000</v>
      </c>
      <c r="E8" s="6">
        <v>9447.73</v>
      </c>
      <c r="F8" s="6">
        <v>10000</v>
      </c>
      <c r="G8" s="6">
        <v>10000</v>
      </c>
      <c r="H8" s="6">
        <v>39685.660000000003</v>
      </c>
      <c r="I8" s="6">
        <v>65000</v>
      </c>
      <c r="J8" s="6">
        <v>67000</v>
      </c>
      <c r="K8" s="6">
        <v>3240.91</v>
      </c>
      <c r="L8" s="6">
        <v>0</v>
      </c>
      <c r="M8" s="6">
        <v>0</v>
      </c>
      <c r="N8" s="6">
        <v>12730.35</v>
      </c>
      <c r="O8" s="6">
        <v>13000</v>
      </c>
      <c r="P8" s="6">
        <v>13000</v>
      </c>
      <c r="Q8" s="6">
        <v>87.35</v>
      </c>
      <c r="R8" s="6">
        <v>20000</v>
      </c>
      <c r="S8" s="6">
        <v>20000</v>
      </c>
      <c r="T8" s="6">
        <v>28487.47</v>
      </c>
      <c r="U8" s="6">
        <v>34376.120000000003</v>
      </c>
      <c r="V8" s="6">
        <v>37051.29</v>
      </c>
      <c r="W8" s="6">
        <v>1498.27</v>
      </c>
      <c r="X8" s="6">
        <v>2000</v>
      </c>
      <c r="Y8" s="6">
        <v>2000</v>
      </c>
      <c r="Z8" s="6">
        <v>4989.8999999999996</v>
      </c>
      <c r="AA8" s="6">
        <v>9470.6</v>
      </c>
      <c r="AB8" s="6">
        <v>10000</v>
      </c>
      <c r="AC8" s="6">
        <v>9525.27</v>
      </c>
      <c r="AD8" s="6">
        <v>7763.84</v>
      </c>
      <c r="AE8" s="6">
        <v>6272.54</v>
      </c>
      <c r="AF8" s="6">
        <v>48.28</v>
      </c>
      <c r="AG8" s="6">
        <v>0</v>
      </c>
      <c r="AH8" s="6">
        <v>0</v>
      </c>
      <c r="AI8" s="6">
        <v>106932.49</v>
      </c>
      <c r="AJ8" s="6">
        <v>124000</v>
      </c>
      <c r="AK8" s="6">
        <v>124000</v>
      </c>
      <c r="AL8" s="6">
        <v>297.36</v>
      </c>
      <c r="AM8" s="6">
        <v>1000</v>
      </c>
      <c r="AN8" s="6">
        <v>1000</v>
      </c>
      <c r="AO8" s="6">
        <v>9949.68</v>
      </c>
      <c r="AP8" s="6">
        <v>10000</v>
      </c>
      <c r="AQ8" s="6">
        <v>11000</v>
      </c>
      <c r="AR8" s="6">
        <v>0</v>
      </c>
      <c r="AS8" s="6">
        <v>4831.17</v>
      </c>
      <c r="AT8" s="6">
        <v>0</v>
      </c>
      <c r="AU8" s="6">
        <v>0</v>
      </c>
      <c r="AV8" s="6">
        <v>3252.32</v>
      </c>
      <c r="AW8" s="6">
        <v>2868.28</v>
      </c>
      <c r="AX8" s="6">
        <v>26005.599999999999</v>
      </c>
      <c r="AY8" s="6">
        <v>30000</v>
      </c>
      <c r="AZ8" s="6">
        <v>30000</v>
      </c>
      <c r="BA8" s="6">
        <v>0</v>
      </c>
      <c r="BB8" s="6">
        <v>12000</v>
      </c>
      <c r="BC8" s="6">
        <v>12000</v>
      </c>
      <c r="BD8" s="6">
        <v>4584.72</v>
      </c>
      <c r="BE8" s="6">
        <v>0</v>
      </c>
      <c r="BF8" s="6">
        <v>0</v>
      </c>
      <c r="BG8" s="6">
        <v>0</v>
      </c>
      <c r="BH8" s="6">
        <v>0</v>
      </c>
      <c r="BI8" s="6">
        <v>0</v>
      </c>
      <c r="BJ8" s="6">
        <v>0</v>
      </c>
      <c r="BK8" s="6">
        <v>0</v>
      </c>
      <c r="BL8" s="6">
        <v>0</v>
      </c>
      <c r="BM8" s="58">
        <f t="shared" si="4"/>
        <v>413849.58999999997</v>
      </c>
      <c r="BN8" s="58">
        <f t="shared" si="2"/>
        <v>520694.05</v>
      </c>
      <c r="BO8" s="58">
        <f t="shared" si="2"/>
        <v>536192.11</v>
      </c>
      <c r="BP8" s="7">
        <f t="shared" si="5"/>
        <v>125.81722021278313</v>
      </c>
      <c r="BQ8" s="8">
        <f t="shared" si="3"/>
        <v>129.56207350598078</v>
      </c>
    </row>
    <row r="9" spans="1:69" s="3" customFormat="1" ht="22.5" customHeight="1" x14ac:dyDescent="0.2">
      <c r="A9" s="27" t="s">
        <v>46</v>
      </c>
      <c r="B9" s="6">
        <v>13437.08</v>
      </c>
      <c r="C9" s="6">
        <v>20000</v>
      </c>
      <c r="D9" s="6">
        <v>12284.1</v>
      </c>
      <c r="E9" s="6">
        <v>0</v>
      </c>
      <c r="F9" s="6">
        <v>0</v>
      </c>
      <c r="G9" s="6">
        <v>0</v>
      </c>
      <c r="H9" s="6">
        <v>267.63</v>
      </c>
      <c r="I9" s="6">
        <v>2371.11</v>
      </c>
      <c r="J9" s="6">
        <v>5812.53</v>
      </c>
      <c r="K9" s="6">
        <v>0</v>
      </c>
      <c r="L9" s="6">
        <v>0</v>
      </c>
      <c r="M9" s="6">
        <v>0</v>
      </c>
      <c r="N9" s="6">
        <v>5565</v>
      </c>
      <c r="O9" s="6">
        <v>5621.43</v>
      </c>
      <c r="P9" s="6">
        <v>6241.96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7190</v>
      </c>
      <c r="AA9" s="6">
        <v>7500</v>
      </c>
      <c r="AB9" s="6">
        <v>7508.08</v>
      </c>
      <c r="AC9" s="6">
        <v>0</v>
      </c>
      <c r="AD9" s="6">
        <v>0</v>
      </c>
      <c r="AE9" s="6">
        <v>0</v>
      </c>
      <c r="AF9" s="6">
        <v>0</v>
      </c>
      <c r="AG9" s="6">
        <v>0</v>
      </c>
      <c r="AH9" s="6">
        <v>0</v>
      </c>
      <c r="AI9" s="6">
        <v>18303.28</v>
      </c>
      <c r="AJ9" s="6">
        <v>19815.8</v>
      </c>
      <c r="AK9" s="6">
        <v>19593.66</v>
      </c>
      <c r="AL9" s="6">
        <v>7708.92</v>
      </c>
      <c r="AM9" s="6">
        <v>9553.73</v>
      </c>
      <c r="AN9" s="6">
        <v>9772.8799999999992</v>
      </c>
      <c r="AO9" s="6">
        <v>0</v>
      </c>
      <c r="AP9" s="6">
        <v>4390.78</v>
      </c>
      <c r="AQ9" s="6">
        <v>3944.38</v>
      </c>
      <c r="AR9" s="6">
        <v>0</v>
      </c>
      <c r="AS9" s="6">
        <v>0</v>
      </c>
      <c r="AT9" s="6">
        <v>0</v>
      </c>
      <c r="AU9" s="6">
        <v>0</v>
      </c>
      <c r="AV9" s="6">
        <v>0</v>
      </c>
      <c r="AW9" s="6">
        <v>0</v>
      </c>
      <c r="AX9" s="6">
        <v>0</v>
      </c>
      <c r="AY9" s="6">
        <v>0</v>
      </c>
      <c r="AZ9" s="6">
        <v>0</v>
      </c>
      <c r="BA9" s="6">
        <v>20346.46</v>
      </c>
      <c r="BB9" s="6">
        <v>4500</v>
      </c>
      <c r="BC9" s="6">
        <v>5200</v>
      </c>
      <c r="BD9" s="6">
        <v>0</v>
      </c>
      <c r="BE9" s="6">
        <v>0</v>
      </c>
      <c r="BF9" s="6">
        <v>0</v>
      </c>
      <c r="BG9" s="6">
        <v>7272.1</v>
      </c>
      <c r="BH9" s="6">
        <v>5800</v>
      </c>
      <c r="BI9" s="6">
        <v>7500</v>
      </c>
      <c r="BJ9" s="6">
        <v>108508.48</v>
      </c>
      <c r="BK9" s="6">
        <v>7500</v>
      </c>
      <c r="BL9" s="6">
        <v>7500</v>
      </c>
      <c r="BM9" s="58">
        <f t="shared" si="4"/>
        <v>188598.95</v>
      </c>
      <c r="BN9" s="58">
        <f t="shared" si="2"/>
        <v>87052.849999999991</v>
      </c>
      <c r="BO9" s="58">
        <f t="shared" si="2"/>
        <v>85357.59</v>
      </c>
      <c r="BP9" s="7">
        <f t="shared" si="5"/>
        <v>46.157653581846553</v>
      </c>
      <c r="BQ9" s="8">
        <f t="shared" si="3"/>
        <v>45.258783254095526</v>
      </c>
    </row>
    <row r="10" spans="1:69" ht="22.5" customHeight="1" x14ac:dyDescent="0.2">
      <c r="A10" s="59" t="s">
        <v>0</v>
      </c>
      <c r="B10" s="67">
        <v>127.88</v>
      </c>
      <c r="C10" s="68">
        <v>0</v>
      </c>
      <c r="D10" s="68">
        <v>0</v>
      </c>
      <c r="E10" s="67">
        <v>0</v>
      </c>
      <c r="F10" s="68">
        <v>0</v>
      </c>
      <c r="G10" s="68">
        <v>0</v>
      </c>
      <c r="H10" s="67">
        <v>0</v>
      </c>
      <c r="I10" s="68">
        <v>0</v>
      </c>
      <c r="J10" s="68">
        <v>0</v>
      </c>
      <c r="K10" s="67">
        <v>0</v>
      </c>
      <c r="L10" s="68">
        <v>0</v>
      </c>
      <c r="M10" s="68">
        <v>0</v>
      </c>
      <c r="N10" s="67">
        <v>0</v>
      </c>
      <c r="O10" s="68">
        <v>0</v>
      </c>
      <c r="P10" s="68">
        <v>0</v>
      </c>
      <c r="Q10" s="67">
        <v>0</v>
      </c>
      <c r="R10" s="68">
        <v>0</v>
      </c>
      <c r="S10" s="68">
        <v>0</v>
      </c>
      <c r="T10" s="67">
        <v>0</v>
      </c>
      <c r="U10" s="68">
        <v>0</v>
      </c>
      <c r="V10" s="68">
        <v>0</v>
      </c>
      <c r="W10" s="67">
        <v>0</v>
      </c>
      <c r="X10" s="68">
        <v>0</v>
      </c>
      <c r="Y10" s="68">
        <v>0</v>
      </c>
      <c r="Z10" s="67">
        <v>0</v>
      </c>
      <c r="AA10" s="68">
        <v>0</v>
      </c>
      <c r="AB10" s="68">
        <v>0</v>
      </c>
      <c r="AC10" s="67">
        <v>0</v>
      </c>
      <c r="AD10" s="68">
        <v>0</v>
      </c>
      <c r="AE10" s="68">
        <v>0</v>
      </c>
      <c r="AF10" s="67">
        <v>0</v>
      </c>
      <c r="AG10" s="68">
        <v>0</v>
      </c>
      <c r="AH10" s="68">
        <v>0</v>
      </c>
      <c r="AI10" s="67">
        <v>0</v>
      </c>
      <c r="AJ10" s="68">
        <v>0</v>
      </c>
      <c r="AK10" s="68">
        <v>0</v>
      </c>
      <c r="AL10" s="67">
        <v>0</v>
      </c>
      <c r="AM10" s="68">
        <v>0</v>
      </c>
      <c r="AN10" s="68">
        <v>0</v>
      </c>
      <c r="AO10" s="67">
        <v>0</v>
      </c>
      <c r="AP10" s="68">
        <v>0</v>
      </c>
      <c r="AQ10" s="68">
        <v>0</v>
      </c>
      <c r="AR10" s="67">
        <v>0</v>
      </c>
      <c r="AS10" s="68">
        <v>0</v>
      </c>
      <c r="AT10" s="68">
        <v>0</v>
      </c>
      <c r="AU10" s="67">
        <v>0</v>
      </c>
      <c r="AV10" s="68">
        <v>0</v>
      </c>
      <c r="AW10" s="68">
        <v>0</v>
      </c>
      <c r="AX10" s="67">
        <v>0</v>
      </c>
      <c r="AY10" s="68">
        <v>0</v>
      </c>
      <c r="AZ10" s="68">
        <v>0</v>
      </c>
      <c r="BA10" s="67">
        <v>0</v>
      </c>
      <c r="BB10" s="68">
        <v>0</v>
      </c>
      <c r="BC10" s="68">
        <v>0</v>
      </c>
      <c r="BD10" s="67">
        <v>0</v>
      </c>
      <c r="BE10" s="68">
        <v>0</v>
      </c>
      <c r="BF10" s="68">
        <v>0</v>
      </c>
      <c r="BG10" s="67">
        <v>0</v>
      </c>
      <c r="BH10" s="68">
        <v>0</v>
      </c>
      <c r="BI10" s="68">
        <v>0</v>
      </c>
      <c r="BJ10" s="67">
        <v>0</v>
      </c>
      <c r="BK10" s="68">
        <v>0</v>
      </c>
      <c r="BL10" s="68">
        <v>0</v>
      </c>
      <c r="BM10" s="66">
        <f>B10+E10+H10+K10+N10+Q10+T10+W10+Z10+AC10+AF10+AI10+AL10+AO10+AR10+AX10+BA10+BG10+AU10+BD10+BJ10</f>
        <v>127.88</v>
      </c>
      <c r="BN10" s="66">
        <f t="shared" si="2"/>
        <v>0</v>
      </c>
      <c r="BO10" s="66">
        <f t="shared" si="2"/>
        <v>0</v>
      </c>
      <c r="BP10" s="73">
        <f t="shared" si="5"/>
        <v>0</v>
      </c>
      <c r="BQ10" s="73">
        <f t="shared" si="3"/>
        <v>0</v>
      </c>
    </row>
    <row r="11" spans="1:69" ht="22.5" customHeight="1" x14ac:dyDescent="0.2">
      <c r="A11" s="59" t="s">
        <v>1</v>
      </c>
      <c r="B11" s="67">
        <v>6038.55</v>
      </c>
      <c r="C11" s="68">
        <v>0</v>
      </c>
      <c r="D11" s="68">
        <v>0</v>
      </c>
      <c r="E11" s="67">
        <v>0</v>
      </c>
      <c r="F11" s="68">
        <v>0</v>
      </c>
      <c r="G11" s="68">
        <v>0</v>
      </c>
      <c r="H11" s="67">
        <v>0</v>
      </c>
      <c r="I11" s="68">
        <v>0</v>
      </c>
      <c r="J11" s="68">
        <v>0</v>
      </c>
      <c r="K11" s="67">
        <v>0</v>
      </c>
      <c r="L11" s="68">
        <v>0</v>
      </c>
      <c r="M11" s="68">
        <v>0</v>
      </c>
      <c r="N11" s="67">
        <v>0</v>
      </c>
      <c r="O11" s="68">
        <v>0</v>
      </c>
      <c r="P11" s="68">
        <v>0</v>
      </c>
      <c r="Q11" s="67">
        <v>0</v>
      </c>
      <c r="R11" s="68">
        <v>0</v>
      </c>
      <c r="S11" s="68">
        <v>0</v>
      </c>
      <c r="T11" s="67">
        <v>0</v>
      </c>
      <c r="U11" s="68">
        <v>0</v>
      </c>
      <c r="V11" s="68">
        <v>0</v>
      </c>
      <c r="W11" s="67">
        <v>0</v>
      </c>
      <c r="X11" s="68">
        <v>0</v>
      </c>
      <c r="Y11" s="68">
        <v>0</v>
      </c>
      <c r="Z11" s="67">
        <v>0</v>
      </c>
      <c r="AA11" s="68">
        <v>0</v>
      </c>
      <c r="AB11" s="68">
        <v>0</v>
      </c>
      <c r="AC11" s="67">
        <v>0</v>
      </c>
      <c r="AD11" s="68">
        <v>0</v>
      </c>
      <c r="AE11" s="68">
        <v>0</v>
      </c>
      <c r="AF11" s="67">
        <v>0</v>
      </c>
      <c r="AG11" s="68">
        <v>0</v>
      </c>
      <c r="AH11" s="68">
        <v>0</v>
      </c>
      <c r="AI11" s="67">
        <v>0</v>
      </c>
      <c r="AJ11" s="68">
        <v>0</v>
      </c>
      <c r="AK11" s="68">
        <v>0</v>
      </c>
      <c r="AL11" s="67">
        <v>0</v>
      </c>
      <c r="AM11" s="68">
        <v>0</v>
      </c>
      <c r="AN11" s="68">
        <v>0</v>
      </c>
      <c r="AO11" s="67">
        <v>0</v>
      </c>
      <c r="AP11" s="68">
        <v>0</v>
      </c>
      <c r="AQ11" s="68">
        <v>0</v>
      </c>
      <c r="AR11" s="67">
        <v>0</v>
      </c>
      <c r="AS11" s="68">
        <v>0</v>
      </c>
      <c r="AT11" s="68">
        <v>0</v>
      </c>
      <c r="AU11" s="67">
        <v>0</v>
      </c>
      <c r="AV11" s="68">
        <v>0</v>
      </c>
      <c r="AW11" s="68">
        <v>0</v>
      </c>
      <c r="AX11" s="67">
        <v>477.7</v>
      </c>
      <c r="AY11" s="68">
        <v>0</v>
      </c>
      <c r="AZ11" s="68">
        <v>0</v>
      </c>
      <c r="BA11" s="67">
        <v>0</v>
      </c>
      <c r="BB11" s="68">
        <v>0</v>
      </c>
      <c r="BC11" s="68">
        <v>0</v>
      </c>
      <c r="BD11" s="67">
        <v>0</v>
      </c>
      <c r="BE11" s="68">
        <v>0</v>
      </c>
      <c r="BF11" s="68">
        <v>0</v>
      </c>
      <c r="BG11" s="67">
        <v>0</v>
      </c>
      <c r="BH11" s="68">
        <v>0</v>
      </c>
      <c r="BI11" s="68">
        <v>0</v>
      </c>
      <c r="BJ11" s="67">
        <v>0</v>
      </c>
      <c r="BK11" s="68">
        <v>0</v>
      </c>
      <c r="BL11" s="68">
        <v>0</v>
      </c>
      <c r="BM11" s="66">
        <f>B11+E11+H11+K11+N11+Q11+T11+W11+Z11+AC11+AF11+AI11+AL11+AO11+AR11+AX11+BA11+BG11+AU11+BD11+BJ11</f>
        <v>6516.25</v>
      </c>
      <c r="BN11" s="66">
        <f t="shared" si="2"/>
        <v>0</v>
      </c>
      <c r="BO11" s="66">
        <f t="shared" si="2"/>
        <v>0</v>
      </c>
      <c r="BP11" s="73">
        <f t="shared" si="5"/>
        <v>0</v>
      </c>
      <c r="BQ11" s="73">
        <f t="shared" si="3"/>
        <v>0</v>
      </c>
    </row>
    <row r="12" spans="1:69" ht="22.5" customHeight="1" x14ac:dyDescent="0.2">
      <c r="A12" s="69" t="s">
        <v>17</v>
      </c>
      <c r="B12" s="70">
        <f t="shared" ref="B12:AG12" si="6">SUM(B4:B11)</f>
        <v>232489.78999999995</v>
      </c>
      <c r="C12" s="63">
        <f t="shared" si="6"/>
        <v>265349.51</v>
      </c>
      <c r="D12" s="63">
        <f t="shared" si="6"/>
        <v>297636.01999999996</v>
      </c>
      <c r="E12" s="70">
        <f t="shared" si="6"/>
        <v>14631.099999999999</v>
      </c>
      <c r="F12" s="63">
        <f t="shared" si="6"/>
        <v>16522.64</v>
      </c>
      <c r="G12" s="63">
        <f t="shared" si="6"/>
        <v>18053.91</v>
      </c>
      <c r="H12" s="70">
        <f t="shared" si="6"/>
        <v>171782.29</v>
      </c>
      <c r="I12" s="63">
        <f t="shared" si="6"/>
        <v>189951.5</v>
      </c>
      <c r="J12" s="63">
        <f t="shared" si="6"/>
        <v>190632.47</v>
      </c>
      <c r="K12" s="70">
        <f t="shared" si="6"/>
        <v>3240.91</v>
      </c>
      <c r="L12" s="63">
        <f t="shared" si="6"/>
        <v>0</v>
      </c>
      <c r="M12" s="63">
        <f t="shared" si="6"/>
        <v>0</v>
      </c>
      <c r="N12" s="70">
        <f t="shared" si="6"/>
        <v>25672.400000000001</v>
      </c>
      <c r="O12" s="63">
        <f t="shared" si="6"/>
        <v>26021.43</v>
      </c>
      <c r="P12" s="63">
        <f t="shared" si="6"/>
        <v>26741.96</v>
      </c>
      <c r="Q12" s="70">
        <f t="shared" si="6"/>
        <v>87.35</v>
      </c>
      <c r="R12" s="63">
        <f t="shared" si="6"/>
        <v>32500</v>
      </c>
      <c r="S12" s="63">
        <f t="shared" si="6"/>
        <v>32500</v>
      </c>
      <c r="T12" s="70">
        <f t="shared" si="6"/>
        <v>53323.020000000004</v>
      </c>
      <c r="U12" s="63">
        <f t="shared" si="6"/>
        <v>64376.12</v>
      </c>
      <c r="V12" s="63">
        <f t="shared" si="6"/>
        <v>66051.290000000008</v>
      </c>
      <c r="W12" s="70">
        <f t="shared" si="6"/>
        <v>18246.78</v>
      </c>
      <c r="X12" s="63">
        <f t="shared" si="6"/>
        <v>19300.650000000001</v>
      </c>
      <c r="Y12" s="63">
        <f t="shared" si="6"/>
        <v>19500</v>
      </c>
      <c r="Z12" s="70">
        <f t="shared" si="6"/>
        <v>12179.9</v>
      </c>
      <c r="AA12" s="63">
        <f t="shared" si="6"/>
        <v>16970.599999999999</v>
      </c>
      <c r="AB12" s="63">
        <f t="shared" si="6"/>
        <v>17508.080000000002</v>
      </c>
      <c r="AC12" s="70">
        <f t="shared" si="6"/>
        <v>9525.27</v>
      </c>
      <c r="AD12" s="63">
        <f t="shared" si="6"/>
        <v>17763.84</v>
      </c>
      <c r="AE12" s="63">
        <f t="shared" si="6"/>
        <v>18272.54</v>
      </c>
      <c r="AF12" s="70">
        <f t="shared" si="6"/>
        <v>1836.61</v>
      </c>
      <c r="AG12" s="63">
        <f t="shared" si="6"/>
        <v>0</v>
      </c>
      <c r="AH12" s="63">
        <f t="shared" ref="AH12:BL12" si="7">SUM(AH4:AH11)</f>
        <v>0</v>
      </c>
      <c r="AI12" s="70">
        <f t="shared" si="7"/>
        <v>158081.38999999998</v>
      </c>
      <c r="AJ12" s="63">
        <f t="shared" si="7"/>
        <v>178059.03999999998</v>
      </c>
      <c r="AK12" s="63">
        <f t="shared" si="7"/>
        <v>193593.66</v>
      </c>
      <c r="AL12" s="70">
        <f t="shared" si="7"/>
        <v>8006.28</v>
      </c>
      <c r="AM12" s="63">
        <f t="shared" si="7"/>
        <v>10553.73</v>
      </c>
      <c r="AN12" s="63">
        <f t="shared" si="7"/>
        <v>10772.88</v>
      </c>
      <c r="AO12" s="70">
        <f t="shared" si="7"/>
        <v>14949.68</v>
      </c>
      <c r="AP12" s="63">
        <f t="shared" si="7"/>
        <v>19390.78</v>
      </c>
      <c r="AQ12" s="63">
        <f t="shared" si="7"/>
        <v>19944.38</v>
      </c>
      <c r="AR12" s="70">
        <f t="shared" si="7"/>
        <v>37306.300000000003</v>
      </c>
      <c r="AS12" s="63">
        <f t="shared" si="7"/>
        <v>19831.169999999998</v>
      </c>
      <c r="AT12" s="63">
        <f t="shared" si="7"/>
        <v>0</v>
      </c>
      <c r="AU12" s="70">
        <f t="shared" si="7"/>
        <v>1569.79</v>
      </c>
      <c r="AV12" s="63">
        <f t="shared" si="7"/>
        <v>5252.32</v>
      </c>
      <c r="AW12" s="63">
        <f t="shared" si="7"/>
        <v>5368.2800000000007</v>
      </c>
      <c r="AX12" s="70">
        <f t="shared" si="7"/>
        <v>26483.3</v>
      </c>
      <c r="AY12" s="63">
        <f t="shared" si="7"/>
        <v>40424.629999999997</v>
      </c>
      <c r="AZ12" s="63">
        <f t="shared" si="7"/>
        <v>40608.18</v>
      </c>
      <c r="BA12" s="70">
        <f t="shared" si="7"/>
        <v>20346.46</v>
      </c>
      <c r="BB12" s="63">
        <f t="shared" si="7"/>
        <v>20500</v>
      </c>
      <c r="BC12" s="63">
        <f t="shared" si="7"/>
        <v>21200</v>
      </c>
      <c r="BD12" s="70">
        <f t="shared" si="7"/>
        <v>9584.7200000000012</v>
      </c>
      <c r="BE12" s="63">
        <f t="shared" si="7"/>
        <v>0</v>
      </c>
      <c r="BF12" s="63">
        <f t="shared" si="7"/>
        <v>0</v>
      </c>
      <c r="BG12" s="70">
        <f t="shared" si="7"/>
        <v>7272.1</v>
      </c>
      <c r="BH12" s="63">
        <f t="shared" si="7"/>
        <v>5800</v>
      </c>
      <c r="BI12" s="63">
        <f t="shared" si="7"/>
        <v>7500</v>
      </c>
      <c r="BJ12" s="70">
        <f t="shared" si="7"/>
        <v>108508.48</v>
      </c>
      <c r="BK12" s="70">
        <f t="shared" si="7"/>
        <v>7500</v>
      </c>
      <c r="BL12" s="70">
        <f t="shared" si="7"/>
        <v>7500</v>
      </c>
      <c r="BM12" s="70">
        <f>B12+E12+H12+K12+N12+Q12+T12+W12+Z12+AC12+AF12+AI12+AL12+AO12+AR12+AX12+BA12+BG12+AU12+BD12+BJ12</f>
        <v>935123.92</v>
      </c>
      <c r="BN12" s="70">
        <f t="shared" si="2"/>
        <v>956067.96000000008</v>
      </c>
      <c r="BO12" s="70">
        <f t="shared" si="2"/>
        <v>993383.65</v>
      </c>
      <c r="BP12" s="74">
        <f t="shared" si="5"/>
        <v>102.2397074389884</v>
      </c>
      <c r="BQ12" s="74">
        <f>BO12/BM12*100</f>
        <v>106.23016145282649</v>
      </c>
    </row>
    <row r="13" spans="1:69" ht="9.75" customHeight="1" x14ac:dyDescent="0.2">
      <c r="A13" s="5"/>
      <c r="B13" s="10"/>
      <c r="C13" s="61"/>
      <c r="D13" s="61"/>
      <c r="E13" s="10"/>
      <c r="F13" s="61"/>
      <c r="G13" s="61"/>
      <c r="H13" s="10"/>
      <c r="I13" s="61"/>
      <c r="J13" s="61"/>
      <c r="K13" s="79"/>
      <c r="L13" s="80"/>
      <c r="M13" s="80"/>
      <c r="N13" s="10"/>
      <c r="O13" s="61"/>
      <c r="P13" s="61"/>
      <c r="Q13" s="10"/>
      <c r="R13" s="61"/>
      <c r="S13" s="61"/>
      <c r="T13" s="10"/>
      <c r="U13" s="61"/>
      <c r="V13" s="61"/>
      <c r="W13" s="10"/>
      <c r="X13" s="61"/>
      <c r="Y13" s="61"/>
      <c r="Z13" s="10"/>
      <c r="AA13" s="61"/>
      <c r="AB13" s="61"/>
      <c r="AC13" s="10"/>
      <c r="AD13" s="61"/>
      <c r="AE13" s="61"/>
      <c r="AF13" s="10"/>
      <c r="AG13" s="61"/>
      <c r="AH13" s="61"/>
      <c r="AI13" s="10"/>
      <c r="AJ13" s="61"/>
      <c r="AK13" s="61"/>
      <c r="AL13" s="10"/>
      <c r="AM13" s="61"/>
      <c r="AN13" s="61"/>
      <c r="AO13" s="10"/>
      <c r="AP13" s="61"/>
      <c r="AQ13" s="61"/>
      <c r="AR13" s="10"/>
      <c r="AS13" s="61"/>
      <c r="AT13" s="61"/>
      <c r="AU13" s="10"/>
      <c r="AV13" s="61"/>
      <c r="AW13" s="61"/>
      <c r="AX13" s="10"/>
      <c r="AY13" s="61"/>
      <c r="AZ13" s="61"/>
      <c r="BA13" s="10"/>
      <c r="BB13" s="61"/>
      <c r="BC13" s="61"/>
      <c r="BD13" s="10"/>
      <c r="BE13" s="61"/>
      <c r="BF13" s="61"/>
      <c r="BG13" s="10"/>
      <c r="BH13" s="61"/>
      <c r="BI13" s="61"/>
      <c r="BJ13" s="10"/>
      <c r="BK13" s="61"/>
      <c r="BL13" s="61"/>
      <c r="BM13" s="10"/>
      <c r="BN13" s="10"/>
      <c r="BO13" s="10"/>
      <c r="BP13" s="11"/>
      <c r="BQ13" s="11"/>
    </row>
    <row r="14" spans="1:69" ht="22.5" customHeight="1" x14ac:dyDescent="0.2">
      <c r="A14" s="59" t="s">
        <v>2</v>
      </c>
      <c r="B14" s="66">
        <v>13262.25</v>
      </c>
      <c r="C14" s="62">
        <v>15000</v>
      </c>
      <c r="D14" s="62">
        <v>17000</v>
      </c>
      <c r="E14" s="66">
        <v>86.39</v>
      </c>
      <c r="F14" s="62">
        <v>100</v>
      </c>
      <c r="G14" s="62">
        <v>100</v>
      </c>
      <c r="H14" s="66">
        <v>1455.8</v>
      </c>
      <c r="I14" s="62">
        <v>2000</v>
      </c>
      <c r="J14" s="62">
        <v>2500</v>
      </c>
      <c r="K14" s="66">
        <v>93.82</v>
      </c>
      <c r="L14" s="62">
        <v>0</v>
      </c>
      <c r="M14" s="62">
        <v>0</v>
      </c>
      <c r="N14" s="66">
        <v>85.83</v>
      </c>
      <c r="O14" s="62">
        <v>350</v>
      </c>
      <c r="P14" s="62">
        <v>500</v>
      </c>
      <c r="Q14" s="66">
        <v>3.08</v>
      </c>
      <c r="R14" s="62">
        <v>0</v>
      </c>
      <c r="S14" s="62">
        <v>0</v>
      </c>
      <c r="T14" s="66">
        <v>430.43</v>
      </c>
      <c r="U14" s="62">
        <v>500</v>
      </c>
      <c r="V14" s="62">
        <v>500</v>
      </c>
      <c r="W14" s="66">
        <v>0</v>
      </c>
      <c r="X14" s="62">
        <v>0</v>
      </c>
      <c r="Y14" s="62">
        <v>0</v>
      </c>
      <c r="Z14" s="66">
        <v>47.8</v>
      </c>
      <c r="AA14" s="62">
        <v>100</v>
      </c>
      <c r="AB14" s="62">
        <v>100</v>
      </c>
      <c r="AC14" s="66">
        <v>37.479999999999997</v>
      </c>
      <c r="AD14" s="62">
        <v>100</v>
      </c>
      <c r="AE14" s="62">
        <v>150</v>
      </c>
      <c r="AF14" s="66">
        <v>18.71</v>
      </c>
      <c r="AG14" s="62">
        <v>0</v>
      </c>
      <c r="AH14" s="62">
        <v>0</v>
      </c>
      <c r="AI14" s="66">
        <v>409.31</v>
      </c>
      <c r="AJ14" s="62">
        <v>1000</v>
      </c>
      <c r="AK14" s="62">
        <v>1200</v>
      </c>
      <c r="AL14" s="66">
        <v>33.53</v>
      </c>
      <c r="AM14" s="62">
        <v>40</v>
      </c>
      <c r="AN14" s="62">
        <v>50</v>
      </c>
      <c r="AO14" s="66">
        <v>53.68</v>
      </c>
      <c r="AP14" s="62">
        <v>150</v>
      </c>
      <c r="AQ14" s="62">
        <v>150</v>
      </c>
      <c r="AR14" s="66">
        <v>0</v>
      </c>
      <c r="AS14" s="62">
        <v>0</v>
      </c>
      <c r="AT14" s="62">
        <v>0</v>
      </c>
      <c r="AU14" s="66">
        <v>24.18</v>
      </c>
      <c r="AV14" s="62">
        <v>0</v>
      </c>
      <c r="AW14" s="62">
        <v>0</v>
      </c>
      <c r="AX14" s="66">
        <v>106.49</v>
      </c>
      <c r="AY14" s="62">
        <v>150</v>
      </c>
      <c r="AZ14" s="62">
        <v>200</v>
      </c>
      <c r="BA14" s="66">
        <v>139.63</v>
      </c>
      <c r="BB14" s="62">
        <v>150</v>
      </c>
      <c r="BC14" s="62">
        <v>200</v>
      </c>
      <c r="BD14" s="66">
        <v>0</v>
      </c>
      <c r="BE14" s="62">
        <v>0</v>
      </c>
      <c r="BF14" s="62">
        <v>0</v>
      </c>
      <c r="BG14" s="66">
        <v>155.04</v>
      </c>
      <c r="BH14" s="62">
        <v>300</v>
      </c>
      <c r="BI14" s="62">
        <v>500</v>
      </c>
      <c r="BJ14" s="66">
        <v>0</v>
      </c>
      <c r="BK14" s="62">
        <v>0</v>
      </c>
      <c r="BL14" s="62">
        <v>0</v>
      </c>
      <c r="BM14" s="66">
        <f>B14+E14+H14+K14+N14+Q14+T14+W14+Z14+AC14+AF14+AI14+AL14+AO14+AR14+AX14+BA14+BG14+AU14+BD14+BJ14</f>
        <v>16443.449999999997</v>
      </c>
      <c r="BN14" s="66">
        <f>C14+F14+I14+L14+O14+R14+U14+X14+AA14+AD14+AG14+AJ14+AM14+AP14+AS14+AY14+BB14+BH14+AV14+BE14+BK14</f>
        <v>19940</v>
      </c>
      <c r="BO14" s="66">
        <f t="shared" ref="BO14:BO21" si="8">D14+G14+J14+M14+P14+S14+V14+Y14+AB14+AE14+AH14+AK14+AN14+AQ14+AT14+AZ14+BC14+BI14+AW14+BF14+BL14</f>
        <v>23150</v>
      </c>
      <c r="BP14" s="73">
        <f t="shared" ref="BP14:BP22" si="9">BN14/BM14*100</f>
        <v>121.26408995679132</v>
      </c>
      <c r="BQ14" s="9">
        <f t="shared" ref="BQ14:BQ21" si="10">BO14/BM14*100</f>
        <v>140.78554074722766</v>
      </c>
    </row>
    <row r="15" spans="1:69" ht="22.5" customHeight="1" x14ac:dyDescent="0.2">
      <c r="A15" s="59" t="s">
        <v>3</v>
      </c>
      <c r="B15" s="66">
        <v>95367.16</v>
      </c>
      <c r="C15" s="62">
        <v>120000</v>
      </c>
      <c r="D15" s="62">
        <v>130000</v>
      </c>
      <c r="E15" s="66">
        <v>7648.75</v>
      </c>
      <c r="F15" s="62">
        <v>8500</v>
      </c>
      <c r="G15" s="62">
        <v>10000</v>
      </c>
      <c r="H15" s="66">
        <v>45506.78</v>
      </c>
      <c r="I15" s="62">
        <v>55000</v>
      </c>
      <c r="J15" s="62">
        <v>55000</v>
      </c>
      <c r="K15" s="66">
        <v>3147.09</v>
      </c>
      <c r="L15" s="62">
        <v>0</v>
      </c>
      <c r="M15" s="62">
        <v>0</v>
      </c>
      <c r="N15" s="66">
        <v>7982.09</v>
      </c>
      <c r="O15" s="62">
        <v>8000</v>
      </c>
      <c r="P15" s="62">
        <v>8500</v>
      </c>
      <c r="Q15" s="66">
        <v>84.27</v>
      </c>
      <c r="R15" s="62">
        <v>32500</v>
      </c>
      <c r="S15" s="62">
        <v>32500</v>
      </c>
      <c r="T15" s="66">
        <v>16560.13</v>
      </c>
      <c r="U15" s="62">
        <v>17000</v>
      </c>
      <c r="V15" s="62">
        <v>18500</v>
      </c>
      <c r="W15" s="66">
        <v>18246.78</v>
      </c>
      <c r="X15" s="62">
        <v>19300.650000000001</v>
      </c>
      <c r="Y15" s="62">
        <v>19500</v>
      </c>
      <c r="Z15" s="66">
        <v>5052.6400000000003</v>
      </c>
      <c r="AA15" s="62">
        <v>5500</v>
      </c>
      <c r="AB15" s="62">
        <v>6000</v>
      </c>
      <c r="AC15" s="66">
        <v>2202.67</v>
      </c>
      <c r="AD15" s="62">
        <v>2500</v>
      </c>
      <c r="AE15" s="62">
        <v>2900</v>
      </c>
      <c r="AF15" s="66">
        <v>1817.9</v>
      </c>
      <c r="AG15" s="62">
        <v>0</v>
      </c>
      <c r="AH15" s="62">
        <v>0</v>
      </c>
      <c r="AI15" s="66">
        <v>83899.1</v>
      </c>
      <c r="AJ15" s="62">
        <v>85000</v>
      </c>
      <c r="AK15" s="62">
        <v>100000</v>
      </c>
      <c r="AL15" s="66">
        <v>919.55</v>
      </c>
      <c r="AM15" s="62">
        <v>1000</v>
      </c>
      <c r="AN15" s="62">
        <v>1200</v>
      </c>
      <c r="AO15" s="66">
        <v>5503.39</v>
      </c>
      <c r="AP15" s="62">
        <v>6000</v>
      </c>
      <c r="AQ15" s="62">
        <v>6500</v>
      </c>
      <c r="AR15" s="66">
        <v>11852.65</v>
      </c>
      <c r="AS15" s="62">
        <v>0</v>
      </c>
      <c r="AT15" s="62">
        <v>0</v>
      </c>
      <c r="AU15" s="66">
        <v>1545.61</v>
      </c>
      <c r="AV15" s="62">
        <v>1600</v>
      </c>
      <c r="AW15" s="62">
        <v>1700</v>
      </c>
      <c r="AX15" s="66">
        <v>4856.0200000000004</v>
      </c>
      <c r="AY15" s="62">
        <v>5000</v>
      </c>
      <c r="AZ15" s="62">
        <v>5000</v>
      </c>
      <c r="BA15" s="66">
        <v>3825.6</v>
      </c>
      <c r="BB15" s="62">
        <v>20350</v>
      </c>
      <c r="BC15" s="62">
        <v>21000</v>
      </c>
      <c r="BD15" s="66">
        <v>6273.94</v>
      </c>
      <c r="BE15" s="62">
        <v>0</v>
      </c>
      <c r="BF15" s="62">
        <v>0</v>
      </c>
      <c r="BG15" s="66">
        <v>5028.1899999999996</v>
      </c>
      <c r="BH15" s="62">
        <v>5500</v>
      </c>
      <c r="BI15" s="62">
        <v>7000</v>
      </c>
      <c r="BJ15" s="66">
        <v>15053.53</v>
      </c>
      <c r="BK15" s="62">
        <v>7000</v>
      </c>
      <c r="BL15" s="62">
        <v>7000</v>
      </c>
      <c r="BM15" s="66">
        <f t="shared" ref="BM15:BM20" si="11">B15+E15+H15+K15+N15+Q15+T15+W15+Z15+AC15+AF15+AI15+AL15+AO15+AR15+AX15+BA15+BG15+AU15+BD15+BJ15</f>
        <v>342373.84</v>
      </c>
      <c r="BN15" s="66">
        <f t="shared" ref="BN15:BN21" si="12">C15+F15+I15+L15+O15+R15+U15+X15+AA15+AD15+AG15+AJ15+AM15+AP15+AS15+AY15+BB15+BH15+AV15+BE15+BK15</f>
        <v>399750.65</v>
      </c>
      <c r="BO15" s="66">
        <f t="shared" si="8"/>
        <v>432300</v>
      </c>
      <c r="BP15" s="73">
        <f t="shared" si="9"/>
        <v>116.75852629394817</v>
      </c>
      <c r="BQ15" s="9">
        <f t="shared" si="10"/>
        <v>126.26548804079189</v>
      </c>
    </row>
    <row r="16" spans="1:69" ht="22.5" customHeight="1" x14ac:dyDescent="0.2">
      <c r="A16" s="59" t="s">
        <v>4</v>
      </c>
      <c r="B16" s="66">
        <v>79783.28</v>
      </c>
      <c r="C16" s="62">
        <v>102349.51</v>
      </c>
      <c r="D16" s="62">
        <v>122636.02</v>
      </c>
      <c r="E16" s="66">
        <v>6669.56</v>
      </c>
      <c r="F16" s="62">
        <v>7922.64</v>
      </c>
      <c r="G16" s="62">
        <v>7953.91</v>
      </c>
      <c r="H16" s="66">
        <v>124494.26</v>
      </c>
      <c r="I16" s="62">
        <v>132951.5</v>
      </c>
      <c r="J16" s="62">
        <v>133132.47</v>
      </c>
      <c r="K16" s="66">
        <v>0</v>
      </c>
      <c r="L16" s="62">
        <v>0</v>
      </c>
      <c r="M16" s="62">
        <v>0</v>
      </c>
      <c r="N16" s="66">
        <v>17523.080000000002</v>
      </c>
      <c r="O16" s="62">
        <v>17671.43</v>
      </c>
      <c r="P16" s="62">
        <v>17741.96</v>
      </c>
      <c r="Q16" s="66">
        <v>0</v>
      </c>
      <c r="R16" s="62">
        <v>0</v>
      </c>
      <c r="S16" s="62">
        <v>0</v>
      </c>
      <c r="T16" s="66">
        <v>35688.06</v>
      </c>
      <c r="U16" s="62">
        <v>46876.12</v>
      </c>
      <c r="V16" s="62">
        <v>47051.29</v>
      </c>
      <c r="W16" s="66">
        <v>0</v>
      </c>
      <c r="X16" s="62">
        <v>0</v>
      </c>
      <c r="Y16" s="62">
        <v>0</v>
      </c>
      <c r="Z16" s="66">
        <v>7079.46</v>
      </c>
      <c r="AA16" s="62">
        <v>11370.6</v>
      </c>
      <c r="AB16" s="62">
        <v>11408.08</v>
      </c>
      <c r="AC16" s="66">
        <v>7285.12</v>
      </c>
      <c r="AD16" s="62">
        <v>15163.84</v>
      </c>
      <c r="AE16" s="62">
        <v>15222.54</v>
      </c>
      <c r="AF16" s="66">
        <v>0</v>
      </c>
      <c r="AG16" s="62">
        <v>0</v>
      </c>
      <c r="AH16" s="62">
        <v>0</v>
      </c>
      <c r="AI16" s="66">
        <v>73691.58</v>
      </c>
      <c r="AJ16" s="62">
        <v>92059.04</v>
      </c>
      <c r="AK16" s="62">
        <v>92393.66</v>
      </c>
      <c r="AL16" s="66">
        <v>0</v>
      </c>
      <c r="AM16" s="62">
        <v>2413.73</v>
      </c>
      <c r="AN16" s="62">
        <v>2422.88</v>
      </c>
      <c r="AO16" s="66">
        <v>9392.61</v>
      </c>
      <c r="AP16" s="62">
        <v>13240.78</v>
      </c>
      <c r="AQ16" s="62">
        <v>13294.38</v>
      </c>
      <c r="AR16" s="66">
        <v>25453.65</v>
      </c>
      <c r="AS16" s="62">
        <v>19831.169999999998</v>
      </c>
      <c r="AT16" s="62">
        <v>0</v>
      </c>
      <c r="AU16" s="66">
        <v>0</v>
      </c>
      <c r="AV16" s="62">
        <v>3652.32</v>
      </c>
      <c r="AW16" s="62">
        <v>3668.28</v>
      </c>
      <c r="AX16" s="66">
        <v>21420.79</v>
      </c>
      <c r="AY16" s="62">
        <v>35274.629999999997</v>
      </c>
      <c r="AZ16" s="62">
        <v>35408.18</v>
      </c>
      <c r="BA16" s="66">
        <v>2207.4499999999998</v>
      </c>
      <c r="BB16" s="62">
        <v>0</v>
      </c>
      <c r="BC16" s="62">
        <v>0</v>
      </c>
      <c r="BD16" s="66">
        <v>3310.78</v>
      </c>
      <c r="BE16" s="62">
        <v>0</v>
      </c>
      <c r="BF16" s="62">
        <v>0</v>
      </c>
      <c r="BG16" s="66">
        <v>0</v>
      </c>
      <c r="BH16" s="62">
        <v>0</v>
      </c>
      <c r="BI16" s="62">
        <v>0</v>
      </c>
      <c r="BJ16" s="66">
        <v>0</v>
      </c>
      <c r="BK16" s="62">
        <v>0</v>
      </c>
      <c r="BL16" s="62">
        <v>0</v>
      </c>
      <c r="BM16" s="66">
        <f>B16+E16+H16+K16+N16+Q16+T16+W16+Z16+AC16+AF16+AI16+AL16+AO16+AR16+AX16+BA16+BG16+AU16+BD16+BJ16</f>
        <v>413999.68000000005</v>
      </c>
      <c r="BN16" s="66">
        <f t="shared" si="12"/>
        <v>500777.31</v>
      </c>
      <c r="BO16" s="66">
        <f t="shared" si="8"/>
        <v>502333.65000000008</v>
      </c>
      <c r="BP16" s="73">
        <f>BN16/BM16*100</f>
        <v>120.96079639481844</v>
      </c>
      <c r="BQ16" s="9">
        <f>BO16/BM16*100</f>
        <v>121.33672422162259</v>
      </c>
    </row>
    <row r="17" spans="1:69" ht="22.5" customHeight="1" x14ac:dyDescent="0.2">
      <c r="A17" s="59" t="s">
        <v>5</v>
      </c>
      <c r="B17" s="66">
        <v>0</v>
      </c>
      <c r="C17" s="62">
        <v>0</v>
      </c>
      <c r="D17" s="62">
        <v>0</v>
      </c>
      <c r="E17" s="66">
        <v>0</v>
      </c>
      <c r="F17" s="62">
        <v>0</v>
      </c>
      <c r="G17" s="62">
        <v>0</v>
      </c>
      <c r="H17" s="66">
        <v>0</v>
      </c>
      <c r="I17" s="62">
        <v>0</v>
      </c>
      <c r="J17" s="62">
        <v>0</v>
      </c>
      <c r="K17" s="66">
        <v>0</v>
      </c>
      <c r="L17" s="62">
        <v>0</v>
      </c>
      <c r="M17" s="62">
        <v>0</v>
      </c>
      <c r="N17" s="66">
        <v>0</v>
      </c>
      <c r="O17" s="62">
        <v>0</v>
      </c>
      <c r="P17" s="62">
        <v>0</v>
      </c>
      <c r="Q17" s="66">
        <v>0</v>
      </c>
      <c r="R17" s="62">
        <v>0</v>
      </c>
      <c r="S17" s="62">
        <v>0</v>
      </c>
      <c r="T17" s="66">
        <v>0</v>
      </c>
      <c r="U17" s="62">
        <v>0</v>
      </c>
      <c r="V17" s="62">
        <v>0</v>
      </c>
      <c r="W17" s="66">
        <v>0</v>
      </c>
      <c r="X17" s="62">
        <v>0</v>
      </c>
      <c r="Y17" s="62">
        <v>0</v>
      </c>
      <c r="Z17" s="66">
        <v>0</v>
      </c>
      <c r="AA17" s="62">
        <v>0</v>
      </c>
      <c r="AB17" s="62">
        <v>0</v>
      </c>
      <c r="AC17" s="66">
        <v>0</v>
      </c>
      <c r="AD17" s="62">
        <v>0</v>
      </c>
      <c r="AE17" s="62">
        <v>0</v>
      </c>
      <c r="AF17" s="66">
        <v>0</v>
      </c>
      <c r="AG17" s="62">
        <v>0</v>
      </c>
      <c r="AH17" s="62">
        <v>0</v>
      </c>
      <c r="AI17" s="66">
        <v>0</v>
      </c>
      <c r="AJ17" s="62">
        <v>0</v>
      </c>
      <c r="AK17" s="62">
        <v>0</v>
      </c>
      <c r="AL17" s="66">
        <v>0</v>
      </c>
      <c r="AM17" s="62">
        <v>0</v>
      </c>
      <c r="AN17" s="62">
        <v>0</v>
      </c>
      <c r="AO17" s="66">
        <v>0</v>
      </c>
      <c r="AP17" s="62">
        <v>0</v>
      </c>
      <c r="AQ17" s="62">
        <v>0</v>
      </c>
      <c r="AR17" s="66">
        <v>0</v>
      </c>
      <c r="AS17" s="62">
        <v>0</v>
      </c>
      <c r="AT17" s="62">
        <v>0</v>
      </c>
      <c r="AU17" s="66">
        <v>0</v>
      </c>
      <c r="AV17" s="62">
        <v>0</v>
      </c>
      <c r="AW17" s="62">
        <v>0</v>
      </c>
      <c r="AX17" s="66">
        <v>0</v>
      </c>
      <c r="AY17" s="62">
        <v>0</v>
      </c>
      <c r="AZ17" s="62">
        <v>0</v>
      </c>
      <c r="BA17" s="66">
        <v>0</v>
      </c>
      <c r="BB17" s="62">
        <v>0</v>
      </c>
      <c r="BC17" s="62">
        <v>0</v>
      </c>
      <c r="BD17" s="66">
        <v>0</v>
      </c>
      <c r="BE17" s="62">
        <v>0</v>
      </c>
      <c r="BF17" s="62">
        <v>0</v>
      </c>
      <c r="BG17" s="66">
        <v>0</v>
      </c>
      <c r="BH17" s="62">
        <v>0</v>
      </c>
      <c r="BI17" s="62">
        <v>0</v>
      </c>
      <c r="BJ17" s="66">
        <v>0</v>
      </c>
      <c r="BK17" s="62">
        <v>0</v>
      </c>
      <c r="BL17" s="62">
        <v>0</v>
      </c>
      <c r="BM17" s="66">
        <f t="shared" si="11"/>
        <v>0</v>
      </c>
      <c r="BN17" s="66">
        <f t="shared" si="12"/>
        <v>0</v>
      </c>
      <c r="BO17" s="66">
        <f t="shared" si="8"/>
        <v>0</v>
      </c>
      <c r="BP17" s="73" t="e">
        <f t="shared" si="9"/>
        <v>#DIV/0!</v>
      </c>
      <c r="BQ17" s="9" t="e">
        <f t="shared" si="10"/>
        <v>#DIV/0!</v>
      </c>
    </row>
    <row r="18" spans="1:69" ht="22.5" customHeight="1" x14ac:dyDescent="0.2">
      <c r="A18" s="59" t="s">
        <v>6</v>
      </c>
      <c r="B18" s="66">
        <v>28284.16</v>
      </c>
      <c r="C18" s="62">
        <v>28000</v>
      </c>
      <c r="D18" s="62">
        <v>28000</v>
      </c>
      <c r="E18" s="66">
        <v>0</v>
      </c>
      <c r="F18" s="62">
        <v>0</v>
      </c>
      <c r="G18" s="62">
        <v>0</v>
      </c>
      <c r="H18" s="66">
        <v>0</v>
      </c>
      <c r="I18" s="62">
        <v>0</v>
      </c>
      <c r="J18" s="62">
        <v>0</v>
      </c>
      <c r="K18" s="66">
        <v>0</v>
      </c>
      <c r="L18" s="62">
        <v>0</v>
      </c>
      <c r="M18" s="62">
        <v>0</v>
      </c>
      <c r="N18" s="66">
        <v>0</v>
      </c>
      <c r="O18" s="62">
        <v>0</v>
      </c>
      <c r="P18" s="62">
        <v>0</v>
      </c>
      <c r="Q18" s="66">
        <v>0</v>
      </c>
      <c r="R18" s="62">
        <v>0</v>
      </c>
      <c r="S18" s="62">
        <v>0</v>
      </c>
      <c r="T18" s="66">
        <v>0</v>
      </c>
      <c r="U18" s="62">
        <v>0</v>
      </c>
      <c r="V18" s="62">
        <v>0</v>
      </c>
      <c r="W18" s="66">
        <v>0</v>
      </c>
      <c r="X18" s="62">
        <v>0</v>
      </c>
      <c r="Y18" s="62">
        <v>0</v>
      </c>
      <c r="Z18" s="66">
        <v>0</v>
      </c>
      <c r="AA18" s="62">
        <v>0</v>
      </c>
      <c r="AB18" s="62">
        <v>0</v>
      </c>
      <c r="AC18" s="66">
        <v>0</v>
      </c>
      <c r="AD18" s="62">
        <v>0</v>
      </c>
      <c r="AE18" s="62">
        <v>0</v>
      </c>
      <c r="AF18" s="66">
        <v>0</v>
      </c>
      <c r="AG18" s="62">
        <v>0</v>
      </c>
      <c r="AH18" s="62">
        <v>0</v>
      </c>
      <c r="AI18" s="66">
        <v>0</v>
      </c>
      <c r="AJ18" s="62">
        <v>0</v>
      </c>
      <c r="AK18" s="62">
        <v>0</v>
      </c>
      <c r="AL18" s="66">
        <v>7053.2</v>
      </c>
      <c r="AM18" s="62">
        <v>7100</v>
      </c>
      <c r="AN18" s="62">
        <v>7100</v>
      </c>
      <c r="AO18" s="66">
        <v>0</v>
      </c>
      <c r="AP18" s="62">
        <v>0</v>
      </c>
      <c r="AQ18" s="62">
        <v>0</v>
      </c>
      <c r="AR18" s="66">
        <v>0</v>
      </c>
      <c r="AS18" s="62">
        <v>0</v>
      </c>
      <c r="AT18" s="62">
        <v>0</v>
      </c>
      <c r="AU18" s="66">
        <v>0</v>
      </c>
      <c r="AV18" s="62">
        <v>0</v>
      </c>
      <c r="AW18" s="62">
        <v>0</v>
      </c>
      <c r="AX18" s="66">
        <v>0</v>
      </c>
      <c r="AY18" s="62">
        <v>0</v>
      </c>
      <c r="AZ18" s="62">
        <v>0</v>
      </c>
      <c r="BA18" s="66">
        <v>0</v>
      </c>
      <c r="BB18" s="62">
        <v>0</v>
      </c>
      <c r="BC18" s="62">
        <v>0</v>
      </c>
      <c r="BD18" s="66">
        <v>0</v>
      </c>
      <c r="BE18" s="62">
        <v>0</v>
      </c>
      <c r="BF18" s="62">
        <v>0</v>
      </c>
      <c r="BG18" s="66">
        <v>0</v>
      </c>
      <c r="BH18" s="62">
        <v>0</v>
      </c>
      <c r="BI18" s="62">
        <v>0</v>
      </c>
      <c r="BJ18" s="66">
        <v>178.08</v>
      </c>
      <c r="BK18" s="62">
        <v>500</v>
      </c>
      <c r="BL18" s="62">
        <v>500</v>
      </c>
      <c r="BM18" s="66">
        <f t="shared" si="11"/>
        <v>35515.440000000002</v>
      </c>
      <c r="BN18" s="66">
        <f t="shared" si="12"/>
        <v>35600</v>
      </c>
      <c r="BO18" s="66">
        <f t="shared" si="8"/>
        <v>35600</v>
      </c>
      <c r="BP18" s="73">
        <f t="shared" si="9"/>
        <v>100.23809362913707</v>
      </c>
      <c r="BQ18" s="9">
        <f t="shared" si="10"/>
        <v>100.23809362913707</v>
      </c>
    </row>
    <row r="19" spans="1:69" ht="22.5" customHeight="1" x14ac:dyDescent="0.2">
      <c r="A19" s="59" t="s">
        <v>27</v>
      </c>
      <c r="B19" s="66">
        <v>9875.0400000000009</v>
      </c>
      <c r="C19" s="62">
        <v>0</v>
      </c>
      <c r="D19" s="62">
        <v>0</v>
      </c>
      <c r="E19" s="66">
        <v>0</v>
      </c>
      <c r="F19" s="62">
        <v>0</v>
      </c>
      <c r="G19" s="62">
        <v>0</v>
      </c>
      <c r="H19" s="66">
        <v>50.45</v>
      </c>
      <c r="I19" s="62">
        <v>0</v>
      </c>
      <c r="J19" s="62">
        <v>0</v>
      </c>
      <c r="K19" s="66">
        <v>0</v>
      </c>
      <c r="L19" s="62">
        <v>0</v>
      </c>
      <c r="M19" s="62">
        <v>0</v>
      </c>
      <c r="N19" s="66">
        <v>0</v>
      </c>
      <c r="O19" s="62">
        <v>0</v>
      </c>
      <c r="P19" s="62">
        <v>0</v>
      </c>
      <c r="Q19" s="66">
        <v>0</v>
      </c>
      <c r="R19" s="62">
        <v>0</v>
      </c>
      <c r="S19" s="62">
        <v>0</v>
      </c>
      <c r="T19" s="66">
        <v>0</v>
      </c>
      <c r="U19" s="62">
        <v>0</v>
      </c>
      <c r="V19" s="62">
        <v>0</v>
      </c>
      <c r="W19" s="66">
        <v>0</v>
      </c>
      <c r="X19" s="62">
        <v>0</v>
      </c>
      <c r="Y19" s="62">
        <v>0</v>
      </c>
      <c r="Z19" s="66">
        <v>0</v>
      </c>
      <c r="AA19" s="62">
        <v>0</v>
      </c>
      <c r="AB19" s="62">
        <v>0</v>
      </c>
      <c r="AC19" s="66">
        <v>0</v>
      </c>
      <c r="AD19" s="62">
        <v>0</v>
      </c>
      <c r="AE19" s="62">
        <v>0</v>
      </c>
      <c r="AF19" s="66">
        <v>0</v>
      </c>
      <c r="AG19" s="62">
        <v>0</v>
      </c>
      <c r="AH19" s="62">
        <v>0</v>
      </c>
      <c r="AI19" s="66">
        <v>0</v>
      </c>
      <c r="AJ19" s="62">
        <v>0</v>
      </c>
      <c r="AK19" s="62">
        <v>0</v>
      </c>
      <c r="AL19" s="66">
        <v>0</v>
      </c>
      <c r="AM19" s="62">
        <v>0</v>
      </c>
      <c r="AN19" s="62">
        <v>0</v>
      </c>
      <c r="AO19" s="66">
        <v>0</v>
      </c>
      <c r="AP19" s="62">
        <v>0</v>
      </c>
      <c r="AQ19" s="62">
        <v>0</v>
      </c>
      <c r="AR19" s="66">
        <v>0</v>
      </c>
      <c r="AS19" s="62">
        <v>0</v>
      </c>
      <c r="AT19" s="62">
        <v>0</v>
      </c>
      <c r="AU19" s="66">
        <v>0</v>
      </c>
      <c r="AV19" s="62">
        <v>0</v>
      </c>
      <c r="AW19" s="62">
        <v>0</v>
      </c>
      <c r="AX19" s="66">
        <v>0</v>
      </c>
      <c r="AY19" s="62">
        <v>0</v>
      </c>
      <c r="AZ19" s="62">
        <v>0</v>
      </c>
      <c r="BA19" s="66">
        <v>13790.22</v>
      </c>
      <c r="BB19" s="62">
        <v>0</v>
      </c>
      <c r="BC19" s="62">
        <v>0</v>
      </c>
      <c r="BD19" s="66">
        <v>0</v>
      </c>
      <c r="BE19" s="62">
        <v>0</v>
      </c>
      <c r="BF19" s="62">
        <v>0</v>
      </c>
      <c r="BG19" s="66">
        <v>2979.36</v>
      </c>
      <c r="BH19" s="62">
        <v>0</v>
      </c>
      <c r="BI19" s="62">
        <v>0</v>
      </c>
      <c r="BJ19" s="66">
        <v>20218.89</v>
      </c>
      <c r="BK19" s="62">
        <v>0</v>
      </c>
      <c r="BL19" s="62">
        <v>0</v>
      </c>
      <c r="BM19" s="66">
        <f t="shared" si="11"/>
        <v>46913.96</v>
      </c>
      <c r="BN19" s="66">
        <f t="shared" si="12"/>
        <v>0</v>
      </c>
      <c r="BO19" s="66">
        <f t="shared" si="8"/>
        <v>0</v>
      </c>
      <c r="BP19" s="73">
        <f t="shared" si="9"/>
        <v>0</v>
      </c>
      <c r="BQ19" s="9">
        <f t="shared" si="10"/>
        <v>0</v>
      </c>
    </row>
    <row r="20" spans="1:69" ht="22.5" customHeight="1" x14ac:dyDescent="0.2">
      <c r="A20" s="59" t="s">
        <v>7</v>
      </c>
      <c r="B20" s="66">
        <v>1963.27</v>
      </c>
      <c r="C20" s="62">
        <v>0</v>
      </c>
      <c r="D20" s="62">
        <v>0</v>
      </c>
      <c r="E20" s="66">
        <v>0</v>
      </c>
      <c r="F20" s="62">
        <v>0</v>
      </c>
      <c r="G20" s="62">
        <v>0</v>
      </c>
      <c r="H20" s="66">
        <v>0</v>
      </c>
      <c r="I20" s="62">
        <v>0</v>
      </c>
      <c r="J20" s="62">
        <v>0</v>
      </c>
      <c r="K20" s="66">
        <v>0</v>
      </c>
      <c r="L20" s="62">
        <v>0</v>
      </c>
      <c r="M20" s="62">
        <v>0</v>
      </c>
      <c r="N20" s="66">
        <v>0</v>
      </c>
      <c r="O20" s="62">
        <v>0</v>
      </c>
      <c r="P20" s="62">
        <v>0</v>
      </c>
      <c r="Q20" s="66">
        <v>0</v>
      </c>
      <c r="R20" s="62">
        <v>0</v>
      </c>
      <c r="S20" s="62">
        <v>0</v>
      </c>
      <c r="T20" s="66">
        <v>0</v>
      </c>
      <c r="U20" s="62">
        <v>0</v>
      </c>
      <c r="V20" s="62">
        <v>0</v>
      </c>
      <c r="W20" s="66">
        <v>0</v>
      </c>
      <c r="X20" s="62">
        <v>0</v>
      </c>
      <c r="Y20" s="62">
        <v>0</v>
      </c>
      <c r="Z20" s="66">
        <v>0</v>
      </c>
      <c r="AA20" s="62">
        <v>0</v>
      </c>
      <c r="AB20" s="62">
        <v>0</v>
      </c>
      <c r="AC20" s="66">
        <v>0</v>
      </c>
      <c r="AD20" s="62">
        <v>0</v>
      </c>
      <c r="AE20" s="62">
        <v>0</v>
      </c>
      <c r="AF20" s="66">
        <v>0</v>
      </c>
      <c r="AG20" s="62">
        <v>0</v>
      </c>
      <c r="AH20" s="62">
        <v>0</v>
      </c>
      <c r="AI20" s="66">
        <v>0</v>
      </c>
      <c r="AJ20" s="62">
        <v>0</v>
      </c>
      <c r="AK20" s="62">
        <v>0</v>
      </c>
      <c r="AL20" s="66">
        <v>0</v>
      </c>
      <c r="AM20" s="62">
        <v>0</v>
      </c>
      <c r="AN20" s="62">
        <v>0</v>
      </c>
      <c r="AO20" s="66">
        <v>0</v>
      </c>
      <c r="AP20" s="62">
        <v>0</v>
      </c>
      <c r="AQ20" s="62">
        <v>0</v>
      </c>
      <c r="AR20" s="66">
        <v>0</v>
      </c>
      <c r="AS20" s="62">
        <v>0</v>
      </c>
      <c r="AT20" s="62">
        <v>0</v>
      </c>
      <c r="AU20" s="66">
        <v>0</v>
      </c>
      <c r="AV20" s="62">
        <v>0</v>
      </c>
      <c r="AW20" s="62">
        <v>0</v>
      </c>
      <c r="AX20" s="66">
        <v>0</v>
      </c>
      <c r="AY20" s="62">
        <v>0</v>
      </c>
      <c r="AZ20" s="62">
        <v>0</v>
      </c>
      <c r="BA20" s="66">
        <v>0</v>
      </c>
      <c r="BB20" s="62">
        <v>0</v>
      </c>
      <c r="BC20" s="62">
        <v>0</v>
      </c>
      <c r="BD20" s="66">
        <v>0</v>
      </c>
      <c r="BE20" s="62">
        <v>0</v>
      </c>
      <c r="BF20" s="62">
        <v>0</v>
      </c>
      <c r="BG20" s="66">
        <v>0</v>
      </c>
      <c r="BH20" s="62">
        <v>0</v>
      </c>
      <c r="BI20" s="62">
        <v>0</v>
      </c>
      <c r="BJ20" s="66">
        <v>0</v>
      </c>
      <c r="BK20" s="62">
        <v>0</v>
      </c>
      <c r="BL20" s="62">
        <v>0</v>
      </c>
      <c r="BM20" s="66">
        <f t="shared" si="11"/>
        <v>1963.27</v>
      </c>
      <c r="BN20" s="66">
        <f t="shared" si="12"/>
        <v>0</v>
      </c>
      <c r="BO20" s="66">
        <f t="shared" si="8"/>
        <v>0</v>
      </c>
      <c r="BP20" s="73">
        <f t="shared" si="9"/>
        <v>0</v>
      </c>
      <c r="BQ20" s="9">
        <f t="shared" si="10"/>
        <v>0</v>
      </c>
    </row>
    <row r="21" spans="1:69" ht="22.5" customHeight="1" x14ac:dyDescent="0.2">
      <c r="A21" s="59" t="s">
        <v>8</v>
      </c>
      <c r="B21" s="66">
        <v>3954.63</v>
      </c>
      <c r="C21" s="62">
        <v>0</v>
      </c>
      <c r="D21" s="62">
        <v>0</v>
      </c>
      <c r="E21" s="66">
        <v>226.4</v>
      </c>
      <c r="F21" s="62">
        <v>0</v>
      </c>
      <c r="G21" s="62">
        <v>0</v>
      </c>
      <c r="H21" s="66">
        <v>275</v>
      </c>
      <c r="I21" s="62">
        <v>0</v>
      </c>
      <c r="J21" s="62">
        <v>0</v>
      </c>
      <c r="K21" s="66">
        <v>0</v>
      </c>
      <c r="L21" s="62">
        <v>0</v>
      </c>
      <c r="M21" s="62">
        <v>0</v>
      </c>
      <c r="N21" s="66">
        <v>81.400000000000006</v>
      </c>
      <c r="O21" s="62">
        <v>0</v>
      </c>
      <c r="P21" s="62">
        <v>0</v>
      </c>
      <c r="Q21" s="66">
        <v>0</v>
      </c>
      <c r="R21" s="62">
        <v>0</v>
      </c>
      <c r="S21" s="62">
        <v>0</v>
      </c>
      <c r="T21" s="66">
        <v>644.4</v>
      </c>
      <c r="U21" s="62">
        <v>0</v>
      </c>
      <c r="V21" s="62">
        <v>0</v>
      </c>
      <c r="W21" s="66">
        <v>0</v>
      </c>
      <c r="X21" s="62">
        <v>0</v>
      </c>
      <c r="Y21" s="62">
        <v>0</v>
      </c>
      <c r="Z21" s="66">
        <v>0</v>
      </c>
      <c r="AA21" s="62">
        <v>0</v>
      </c>
      <c r="AB21" s="62">
        <v>0</v>
      </c>
      <c r="AC21" s="66">
        <v>0</v>
      </c>
      <c r="AD21" s="62">
        <v>0</v>
      </c>
      <c r="AE21" s="62">
        <v>0</v>
      </c>
      <c r="AF21" s="66">
        <v>0</v>
      </c>
      <c r="AG21" s="62">
        <v>0</v>
      </c>
      <c r="AH21" s="62">
        <v>0</v>
      </c>
      <c r="AI21" s="66">
        <v>81.400000000000006</v>
      </c>
      <c r="AJ21" s="62">
        <v>0</v>
      </c>
      <c r="AK21" s="62">
        <v>0</v>
      </c>
      <c r="AL21" s="66">
        <v>0</v>
      </c>
      <c r="AM21" s="62">
        <v>0</v>
      </c>
      <c r="AN21" s="62">
        <v>0</v>
      </c>
      <c r="AO21" s="66">
        <v>0</v>
      </c>
      <c r="AP21" s="62">
        <v>0</v>
      </c>
      <c r="AQ21" s="62">
        <v>0</v>
      </c>
      <c r="AR21" s="66">
        <v>0</v>
      </c>
      <c r="AS21" s="62">
        <v>0</v>
      </c>
      <c r="AT21" s="62">
        <v>0</v>
      </c>
      <c r="AU21" s="66">
        <v>0</v>
      </c>
      <c r="AV21" s="62">
        <v>0</v>
      </c>
      <c r="AW21" s="62">
        <v>0</v>
      </c>
      <c r="AX21" s="66">
        <v>100</v>
      </c>
      <c r="AY21" s="62">
        <v>0</v>
      </c>
      <c r="AZ21" s="62">
        <v>0</v>
      </c>
      <c r="BA21" s="66">
        <v>0.36</v>
      </c>
      <c r="BB21" s="62">
        <v>0</v>
      </c>
      <c r="BC21" s="62">
        <v>0</v>
      </c>
      <c r="BD21" s="66">
        <v>0</v>
      </c>
      <c r="BE21" s="62">
        <v>0</v>
      </c>
      <c r="BF21" s="62">
        <v>0</v>
      </c>
      <c r="BG21" s="66">
        <v>712.89</v>
      </c>
      <c r="BH21" s="62">
        <v>0</v>
      </c>
      <c r="BI21" s="62">
        <v>0</v>
      </c>
      <c r="BJ21" s="66">
        <v>0</v>
      </c>
      <c r="BK21" s="62">
        <v>0</v>
      </c>
      <c r="BL21" s="62">
        <v>0</v>
      </c>
      <c r="BM21" s="66">
        <f>B21+E21+H21+K21+N21+Q21+T21+W21+Z21+AC21+AF21+AI21+AL21+AO21+AR21+AX21+BA21+BG21+AU21+BD21+BJ21</f>
        <v>6076.4799999999987</v>
      </c>
      <c r="BN21" s="66">
        <f t="shared" si="12"/>
        <v>0</v>
      </c>
      <c r="BO21" s="66">
        <f t="shared" si="8"/>
        <v>0</v>
      </c>
      <c r="BP21" s="73">
        <f t="shared" si="9"/>
        <v>0</v>
      </c>
      <c r="BQ21" s="9">
        <f t="shared" si="10"/>
        <v>0</v>
      </c>
    </row>
    <row r="22" spans="1:69" ht="22.5" customHeight="1" x14ac:dyDescent="0.2">
      <c r="A22" s="69" t="s">
        <v>9</v>
      </c>
      <c r="B22" s="70">
        <f>SUM(B14:B21)</f>
        <v>232489.79</v>
      </c>
      <c r="C22" s="63">
        <f t="shared" ref="C22:K22" si="13">SUM(C14:C21)</f>
        <v>265349.51</v>
      </c>
      <c r="D22" s="63">
        <f t="shared" si="13"/>
        <v>297636.02</v>
      </c>
      <c r="E22" s="70">
        <f t="shared" si="13"/>
        <v>14631.1</v>
      </c>
      <c r="F22" s="63">
        <f t="shared" si="13"/>
        <v>16522.64</v>
      </c>
      <c r="G22" s="63">
        <f t="shared" si="13"/>
        <v>18053.91</v>
      </c>
      <c r="H22" s="70">
        <f t="shared" si="13"/>
        <v>171782.29</v>
      </c>
      <c r="I22" s="63">
        <f t="shared" si="13"/>
        <v>189951.5</v>
      </c>
      <c r="J22" s="63">
        <f t="shared" si="13"/>
        <v>190632.47</v>
      </c>
      <c r="K22" s="70">
        <f t="shared" si="13"/>
        <v>3240.9100000000003</v>
      </c>
      <c r="L22" s="63">
        <f t="shared" ref="L22:BI22" si="14">SUM(L14:L21)</f>
        <v>0</v>
      </c>
      <c r="M22" s="63">
        <f t="shared" si="14"/>
        <v>0</v>
      </c>
      <c r="N22" s="70">
        <f t="shared" si="14"/>
        <v>25672.400000000001</v>
      </c>
      <c r="O22" s="63">
        <f t="shared" si="14"/>
        <v>26021.43</v>
      </c>
      <c r="P22" s="63">
        <f t="shared" si="14"/>
        <v>26741.96</v>
      </c>
      <c r="Q22" s="70">
        <f t="shared" si="14"/>
        <v>87.35</v>
      </c>
      <c r="R22" s="63">
        <f t="shared" si="14"/>
        <v>32500</v>
      </c>
      <c r="S22" s="63">
        <f t="shared" si="14"/>
        <v>32500</v>
      </c>
      <c r="T22" s="70">
        <f t="shared" si="14"/>
        <v>53323.02</v>
      </c>
      <c r="U22" s="63">
        <f t="shared" si="14"/>
        <v>64376.12</v>
      </c>
      <c r="V22" s="63">
        <f t="shared" si="14"/>
        <v>66051.290000000008</v>
      </c>
      <c r="W22" s="70">
        <f t="shared" si="14"/>
        <v>18246.78</v>
      </c>
      <c r="X22" s="63">
        <f t="shared" si="14"/>
        <v>19300.650000000001</v>
      </c>
      <c r="Y22" s="63">
        <f t="shared" si="14"/>
        <v>19500</v>
      </c>
      <c r="Z22" s="70">
        <f t="shared" si="14"/>
        <v>12179.900000000001</v>
      </c>
      <c r="AA22" s="63">
        <f t="shared" si="14"/>
        <v>16970.599999999999</v>
      </c>
      <c r="AB22" s="63">
        <f t="shared" si="14"/>
        <v>17508.080000000002</v>
      </c>
      <c r="AC22" s="63">
        <f t="shared" si="14"/>
        <v>9525.27</v>
      </c>
      <c r="AD22" s="63">
        <f t="shared" si="14"/>
        <v>17763.84</v>
      </c>
      <c r="AE22" s="63">
        <f t="shared" si="14"/>
        <v>18272.54</v>
      </c>
      <c r="AF22" s="70">
        <f t="shared" si="14"/>
        <v>1836.6100000000001</v>
      </c>
      <c r="AG22" s="63">
        <f t="shared" si="14"/>
        <v>0</v>
      </c>
      <c r="AH22" s="63">
        <f t="shared" si="14"/>
        <v>0</v>
      </c>
      <c r="AI22" s="70">
        <f t="shared" si="14"/>
        <v>158081.38999999998</v>
      </c>
      <c r="AJ22" s="63">
        <f t="shared" si="14"/>
        <v>178059.03999999998</v>
      </c>
      <c r="AK22" s="63">
        <f t="shared" si="14"/>
        <v>193593.66</v>
      </c>
      <c r="AL22" s="70">
        <f t="shared" si="14"/>
        <v>8006.28</v>
      </c>
      <c r="AM22" s="63">
        <f t="shared" si="14"/>
        <v>10553.73</v>
      </c>
      <c r="AN22" s="63">
        <f>SUM(AN14:AN21)</f>
        <v>10772.880000000001</v>
      </c>
      <c r="AO22" s="70">
        <f t="shared" si="14"/>
        <v>14949.68</v>
      </c>
      <c r="AP22" s="63">
        <f t="shared" si="14"/>
        <v>19390.78</v>
      </c>
      <c r="AQ22" s="63">
        <f t="shared" si="14"/>
        <v>19944.379999999997</v>
      </c>
      <c r="AR22" s="70">
        <f t="shared" si="14"/>
        <v>37306.300000000003</v>
      </c>
      <c r="AS22" s="63">
        <f t="shared" si="14"/>
        <v>19831.169999999998</v>
      </c>
      <c r="AT22" s="63">
        <f t="shared" si="14"/>
        <v>0</v>
      </c>
      <c r="AU22" s="70">
        <f>SUM(AU14:AU21)</f>
        <v>1569.79</v>
      </c>
      <c r="AV22" s="63">
        <f>SUM(AV14:AV21)</f>
        <v>5252.32</v>
      </c>
      <c r="AW22" s="63">
        <f>SUM(AW14:AW21)</f>
        <v>5368.2800000000007</v>
      </c>
      <c r="AX22" s="70">
        <f t="shared" si="14"/>
        <v>26483.300000000003</v>
      </c>
      <c r="AY22" s="63">
        <f t="shared" si="14"/>
        <v>40424.629999999997</v>
      </c>
      <c r="AZ22" s="63">
        <f t="shared" si="14"/>
        <v>40608.18</v>
      </c>
      <c r="BA22" s="70">
        <f t="shared" si="14"/>
        <v>19963.260000000002</v>
      </c>
      <c r="BB22" s="63">
        <f t="shared" si="14"/>
        <v>20500</v>
      </c>
      <c r="BC22" s="63">
        <f t="shared" si="14"/>
        <v>21200</v>
      </c>
      <c r="BD22" s="70">
        <f t="shared" ref="BD22:BF22" si="15">SUM(BD14:BD21)</f>
        <v>9584.7199999999993</v>
      </c>
      <c r="BE22" s="63">
        <f t="shared" si="15"/>
        <v>0</v>
      </c>
      <c r="BF22" s="63">
        <f t="shared" si="15"/>
        <v>0</v>
      </c>
      <c r="BG22" s="70">
        <f t="shared" si="14"/>
        <v>8875.48</v>
      </c>
      <c r="BH22" s="63">
        <f t="shared" si="14"/>
        <v>5800</v>
      </c>
      <c r="BI22" s="63">
        <f t="shared" si="14"/>
        <v>7500</v>
      </c>
      <c r="BJ22" s="70">
        <f t="shared" ref="BJ22:BL22" si="16">SUM(BJ14:BJ21)</f>
        <v>35450.5</v>
      </c>
      <c r="BK22" s="63">
        <f t="shared" si="16"/>
        <v>7500</v>
      </c>
      <c r="BL22" s="63">
        <f t="shared" si="16"/>
        <v>7500</v>
      </c>
      <c r="BM22" s="70">
        <f>B22+E22+H22+K22+N22+Q22+T22+W22+Z22+AC22+AF22+AI22+AL22+AO22+AR22+AX22+BA22+BG22+AU22+BD22+BJ22</f>
        <v>863286.12000000023</v>
      </c>
      <c r="BN22" s="70">
        <f t="shared" ref="BN22:BO24" si="17">C22+F22+I22+L22+O22+R22+U22+X22+AA22+AD22+AG22+AJ22+AM22+AP22+AS22+AY22+BB22+BH22+AV22+BE22+BK22</f>
        <v>956067.96000000008</v>
      </c>
      <c r="BO22" s="70">
        <f t="shared" si="17"/>
        <v>993383.65000000014</v>
      </c>
      <c r="BP22" s="74">
        <f t="shared" si="9"/>
        <v>110.7475190264845</v>
      </c>
      <c r="BQ22" s="74">
        <f>BO22/BM22*100</f>
        <v>115.07003610807503</v>
      </c>
    </row>
    <row r="23" spans="1:69" ht="22.5" customHeight="1" x14ac:dyDescent="0.2">
      <c r="A23" s="69" t="s">
        <v>10</v>
      </c>
      <c r="B23" s="70">
        <f t="shared" ref="B23:AG23" si="18">IF(B12&gt;B22,B12-B22,0)</f>
        <v>0</v>
      </c>
      <c r="C23" s="63">
        <f t="shared" si="18"/>
        <v>0</v>
      </c>
      <c r="D23" s="63">
        <f t="shared" si="18"/>
        <v>0</v>
      </c>
      <c r="E23" s="70">
        <f t="shared" si="18"/>
        <v>0</v>
      </c>
      <c r="F23" s="63">
        <f t="shared" si="18"/>
        <v>0</v>
      </c>
      <c r="G23" s="63">
        <f t="shared" si="18"/>
        <v>0</v>
      </c>
      <c r="H23" s="70">
        <f t="shared" si="18"/>
        <v>0</v>
      </c>
      <c r="I23" s="63">
        <f t="shared" si="18"/>
        <v>0</v>
      </c>
      <c r="J23" s="63">
        <f t="shared" si="18"/>
        <v>0</v>
      </c>
      <c r="K23" s="70">
        <f t="shared" si="18"/>
        <v>0</v>
      </c>
      <c r="L23" s="63">
        <f t="shared" si="18"/>
        <v>0</v>
      </c>
      <c r="M23" s="63">
        <f t="shared" si="18"/>
        <v>0</v>
      </c>
      <c r="N23" s="70">
        <f t="shared" si="18"/>
        <v>0</v>
      </c>
      <c r="O23" s="63">
        <f t="shared" si="18"/>
        <v>0</v>
      </c>
      <c r="P23" s="63">
        <f t="shared" si="18"/>
        <v>0</v>
      </c>
      <c r="Q23" s="70">
        <f t="shared" si="18"/>
        <v>0</v>
      </c>
      <c r="R23" s="63">
        <f t="shared" si="18"/>
        <v>0</v>
      </c>
      <c r="S23" s="63">
        <f t="shared" si="18"/>
        <v>0</v>
      </c>
      <c r="T23" s="70">
        <f t="shared" si="18"/>
        <v>0</v>
      </c>
      <c r="U23" s="63">
        <f t="shared" si="18"/>
        <v>0</v>
      </c>
      <c r="V23" s="63">
        <f t="shared" si="18"/>
        <v>0</v>
      </c>
      <c r="W23" s="70">
        <f t="shared" si="18"/>
        <v>0</v>
      </c>
      <c r="X23" s="63">
        <f t="shared" si="18"/>
        <v>0</v>
      </c>
      <c r="Y23" s="63">
        <f t="shared" si="18"/>
        <v>0</v>
      </c>
      <c r="Z23" s="70">
        <f t="shared" si="18"/>
        <v>0</v>
      </c>
      <c r="AA23" s="63">
        <f t="shared" si="18"/>
        <v>0</v>
      </c>
      <c r="AB23" s="63">
        <f t="shared" si="18"/>
        <v>0</v>
      </c>
      <c r="AC23" s="70">
        <f t="shared" si="18"/>
        <v>0</v>
      </c>
      <c r="AD23" s="63">
        <f t="shared" si="18"/>
        <v>0</v>
      </c>
      <c r="AE23" s="63">
        <f t="shared" si="18"/>
        <v>0</v>
      </c>
      <c r="AF23" s="70">
        <f t="shared" si="18"/>
        <v>0</v>
      </c>
      <c r="AG23" s="63">
        <f t="shared" si="18"/>
        <v>0</v>
      </c>
      <c r="AH23" s="63">
        <f t="shared" ref="AH23:BI23" si="19">IF(AH12&gt;AH22,AH12-AH22,0)</f>
        <v>0</v>
      </c>
      <c r="AI23" s="70">
        <f t="shared" si="19"/>
        <v>0</v>
      </c>
      <c r="AJ23" s="63">
        <f t="shared" si="19"/>
        <v>0</v>
      </c>
      <c r="AK23" s="63">
        <f t="shared" si="19"/>
        <v>0</v>
      </c>
      <c r="AL23" s="70">
        <f t="shared" si="19"/>
        <v>0</v>
      </c>
      <c r="AM23" s="63">
        <f t="shared" si="19"/>
        <v>0</v>
      </c>
      <c r="AN23" s="63">
        <f t="shared" si="19"/>
        <v>0</v>
      </c>
      <c r="AO23" s="70">
        <f t="shared" si="19"/>
        <v>0</v>
      </c>
      <c r="AP23" s="63">
        <f t="shared" si="19"/>
        <v>0</v>
      </c>
      <c r="AQ23" s="63">
        <f t="shared" si="19"/>
        <v>0</v>
      </c>
      <c r="AR23" s="70">
        <f t="shared" si="19"/>
        <v>0</v>
      </c>
      <c r="AS23" s="63">
        <f t="shared" si="19"/>
        <v>0</v>
      </c>
      <c r="AT23" s="63">
        <f t="shared" si="19"/>
        <v>0</v>
      </c>
      <c r="AU23" s="70">
        <f>IF(AU12&gt;AU22,AU12-AU22,0)</f>
        <v>0</v>
      </c>
      <c r="AV23" s="63">
        <f>IF(AV12&gt;AV22,AV12-AV22,0)</f>
        <v>0</v>
      </c>
      <c r="AW23" s="63">
        <f>IF(AW12&gt;AW22,AW12-AW22,0)</f>
        <v>0</v>
      </c>
      <c r="AX23" s="70">
        <f t="shared" si="19"/>
        <v>0</v>
      </c>
      <c r="AY23" s="63">
        <f t="shared" si="19"/>
        <v>0</v>
      </c>
      <c r="AZ23" s="63">
        <f t="shared" si="19"/>
        <v>0</v>
      </c>
      <c r="BA23" s="63">
        <f t="shared" si="19"/>
        <v>383.19999999999709</v>
      </c>
      <c r="BB23" s="63">
        <f t="shared" si="19"/>
        <v>0</v>
      </c>
      <c r="BC23" s="63">
        <f t="shared" si="19"/>
        <v>0</v>
      </c>
      <c r="BD23" s="70">
        <f t="shared" ref="BD23:BF23" si="20">IF(BD12&gt;BD22,BD12-BD22,0)</f>
        <v>0</v>
      </c>
      <c r="BE23" s="63">
        <f t="shared" si="20"/>
        <v>0</v>
      </c>
      <c r="BF23" s="63">
        <f t="shared" si="20"/>
        <v>0</v>
      </c>
      <c r="BG23" s="70">
        <f t="shared" si="19"/>
        <v>0</v>
      </c>
      <c r="BH23" s="63">
        <f t="shared" si="19"/>
        <v>0</v>
      </c>
      <c r="BI23" s="63">
        <f t="shared" si="19"/>
        <v>0</v>
      </c>
      <c r="BJ23" s="70">
        <f t="shared" ref="BJ23:BL23" si="21">IF(BJ12&gt;BJ22,BJ12-BJ22,0)</f>
        <v>73057.98</v>
      </c>
      <c r="BK23" s="63">
        <f t="shared" si="21"/>
        <v>0</v>
      </c>
      <c r="BL23" s="63">
        <f t="shared" si="21"/>
        <v>0</v>
      </c>
      <c r="BM23" s="70">
        <v>71837.8</v>
      </c>
      <c r="BN23" s="70">
        <f t="shared" si="17"/>
        <v>0</v>
      </c>
      <c r="BO23" s="70">
        <f t="shared" si="17"/>
        <v>0</v>
      </c>
      <c r="BP23" s="74"/>
      <c r="BQ23" s="74"/>
    </row>
    <row r="24" spans="1:69" ht="22.5" customHeight="1" x14ac:dyDescent="0.2">
      <c r="A24" s="69" t="s">
        <v>11</v>
      </c>
      <c r="B24" s="70">
        <f t="shared" ref="B24:AG24" si="22">IF(B22&gt;B12,B22-B12,0)</f>
        <v>0</v>
      </c>
      <c r="C24" s="63">
        <f t="shared" si="22"/>
        <v>0</v>
      </c>
      <c r="D24" s="63">
        <f t="shared" si="22"/>
        <v>0</v>
      </c>
      <c r="E24" s="70">
        <f t="shared" si="22"/>
        <v>0</v>
      </c>
      <c r="F24" s="63">
        <f t="shared" si="22"/>
        <v>0</v>
      </c>
      <c r="G24" s="63">
        <f t="shared" si="22"/>
        <v>0</v>
      </c>
      <c r="H24" s="70">
        <f t="shared" si="22"/>
        <v>0</v>
      </c>
      <c r="I24" s="63">
        <f t="shared" si="22"/>
        <v>0</v>
      </c>
      <c r="J24" s="63">
        <f t="shared" si="22"/>
        <v>0</v>
      </c>
      <c r="K24" s="70">
        <f t="shared" si="22"/>
        <v>0</v>
      </c>
      <c r="L24" s="63">
        <f t="shared" si="22"/>
        <v>0</v>
      </c>
      <c r="M24" s="63">
        <f t="shared" si="22"/>
        <v>0</v>
      </c>
      <c r="N24" s="70">
        <f t="shared" si="22"/>
        <v>0</v>
      </c>
      <c r="O24" s="63">
        <f t="shared" si="22"/>
        <v>0</v>
      </c>
      <c r="P24" s="63">
        <f t="shared" si="22"/>
        <v>0</v>
      </c>
      <c r="Q24" s="70">
        <f t="shared" si="22"/>
        <v>0</v>
      </c>
      <c r="R24" s="63">
        <f t="shared" si="22"/>
        <v>0</v>
      </c>
      <c r="S24" s="63">
        <f t="shared" si="22"/>
        <v>0</v>
      </c>
      <c r="T24" s="70">
        <f t="shared" si="22"/>
        <v>0</v>
      </c>
      <c r="U24" s="63">
        <f t="shared" si="22"/>
        <v>0</v>
      </c>
      <c r="V24" s="63">
        <f t="shared" si="22"/>
        <v>0</v>
      </c>
      <c r="W24" s="70">
        <f t="shared" si="22"/>
        <v>0</v>
      </c>
      <c r="X24" s="63">
        <f t="shared" si="22"/>
        <v>0</v>
      </c>
      <c r="Y24" s="63">
        <f t="shared" si="22"/>
        <v>0</v>
      </c>
      <c r="Z24" s="70">
        <f t="shared" si="22"/>
        <v>0</v>
      </c>
      <c r="AA24" s="63">
        <f t="shared" si="22"/>
        <v>0</v>
      </c>
      <c r="AB24" s="63">
        <f t="shared" si="22"/>
        <v>0</v>
      </c>
      <c r="AC24" s="70">
        <f t="shared" si="22"/>
        <v>0</v>
      </c>
      <c r="AD24" s="63">
        <f t="shared" si="22"/>
        <v>0</v>
      </c>
      <c r="AE24" s="63">
        <f t="shared" si="22"/>
        <v>0</v>
      </c>
      <c r="AF24" s="70">
        <f t="shared" si="22"/>
        <v>0</v>
      </c>
      <c r="AG24" s="63">
        <f t="shared" si="22"/>
        <v>0</v>
      </c>
      <c r="AH24" s="63">
        <f t="shared" ref="AH24:BI24" si="23">IF(AH22&gt;AH12,AH22-AH12,0)</f>
        <v>0</v>
      </c>
      <c r="AI24" s="70">
        <f t="shared" si="23"/>
        <v>0</v>
      </c>
      <c r="AJ24" s="63">
        <f t="shared" si="23"/>
        <v>0</v>
      </c>
      <c r="AK24" s="63">
        <f>IF(AK22&gt;AK12,AK22-AK12,0)</f>
        <v>0</v>
      </c>
      <c r="AL24" s="70">
        <f t="shared" si="23"/>
        <v>0</v>
      </c>
      <c r="AM24" s="63">
        <f t="shared" si="23"/>
        <v>0</v>
      </c>
      <c r="AN24" s="63">
        <f t="shared" si="23"/>
        <v>0</v>
      </c>
      <c r="AO24" s="70">
        <f t="shared" si="23"/>
        <v>0</v>
      </c>
      <c r="AP24" s="63">
        <f t="shared" si="23"/>
        <v>0</v>
      </c>
      <c r="AQ24" s="63">
        <f t="shared" si="23"/>
        <v>0</v>
      </c>
      <c r="AR24" s="70">
        <f t="shared" si="23"/>
        <v>0</v>
      </c>
      <c r="AS24" s="63">
        <f t="shared" si="23"/>
        <v>0</v>
      </c>
      <c r="AT24" s="63">
        <f t="shared" si="23"/>
        <v>0</v>
      </c>
      <c r="AU24" s="70">
        <f>IF(AU22&gt;AU12,AU22-AU12,0)</f>
        <v>0</v>
      </c>
      <c r="AV24" s="63">
        <f>IF(AV22&gt;AV12,AV22-AV12,0)</f>
        <v>0</v>
      </c>
      <c r="AW24" s="63">
        <f>IF(AW22&gt;AW12,AW22-AW12,0)</f>
        <v>0</v>
      </c>
      <c r="AX24" s="70">
        <f t="shared" si="23"/>
        <v>0</v>
      </c>
      <c r="AY24" s="63">
        <f t="shared" si="23"/>
        <v>0</v>
      </c>
      <c r="AZ24" s="63">
        <f t="shared" si="23"/>
        <v>0</v>
      </c>
      <c r="BA24" s="70">
        <f t="shared" si="23"/>
        <v>0</v>
      </c>
      <c r="BB24" s="63">
        <f t="shared" si="23"/>
        <v>0</v>
      </c>
      <c r="BC24" s="63">
        <f t="shared" si="23"/>
        <v>0</v>
      </c>
      <c r="BD24" s="70">
        <f t="shared" ref="BD24:BF24" si="24">IF(BD22&gt;BD12,BD22-BD12,0)</f>
        <v>0</v>
      </c>
      <c r="BE24" s="63">
        <f t="shared" si="24"/>
        <v>0</v>
      </c>
      <c r="BF24" s="63">
        <f t="shared" si="24"/>
        <v>0</v>
      </c>
      <c r="BG24" s="70">
        <f t="shared" si="23"/>
        <v>1603.3799999999992</v>
      </c>
      <c r="BH24" s="63">
        <f t="shared" si="23"/>
        <v>0</v>
      </c>
      <c r="BI24" s="63">
        <f t="shared" si="23"/>
        <v>0</v>
      </c>
      <c r="BJ24" s="70">
        <f t="shared" ref="BJ24:BL24" si="25">IF(BJ22&gt;BJ12,BJ22-BJ12,0)</f>
        <v>0</v>
      </c>
      <c r="BK24" s="63">
        <f t="shared" si="25"/>
        <v>0</v>
      </c>
      <c r="BL24" s="63">
        <f t="shared" si="25"/>
        <v>0</v>
      </c>
      <c r="BM24" s="70">
        <v>0</v>
      </c>
      <c r="BN24" s="70">
        <f t="shared" si="17"/>
        <v>0</v>
      </c>
      <c r="BO24" s="70">
        <f t="shared" si="17"/>
        <v>0</v>
      </c>
      <c r="BP24" s="74"/>
      <c r="BQ24" s="74"/>
    </row>
  </sheetData>
  <sheetProtection algorithmName="SHA-512" hashValue="H+6UE7tqKS8sv7Jw9glpfSLCNTDuryra5Amj/PWhOk6C2yCAKguMLMkPoWY9LGv/KwYAe5Ozei7MaD54yzo/Tw==" saltValue="qMtOuSn8KkocFuqLC4gBNQ==" spinCount="100000" sheet="1" objects="1" scenarios="1"/>
  <phoneticPr fontId="3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77" orientation="landscape" r:id="rId1"/>
  <headerFooter scaleWithDoc="0" alignWithMargins="0">
    <oddHeader>&amp;LZVEZA PRIJATELJEV MLADINE SLOVENIJE
FINANČNI NAČRT ZA LETO 2022 IN LETO 2023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1</vt:i4>
      </vt:variant>
    </vt:vector>
  </HeadingPairs>
  <TitlesOfParts>
    <vt:vector size="3" baseType="lpstr">
      <vt:lpstr>zbir IPI,BS</vt:lpstr>
      <vt:lpstr>plan po SM</vt:lpstr>
      <vt:lpstr>'plan po SM'!Tiskanje_naslovov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Breda Krašna</dc:creator>
  <cp:lastModifiedBy>Breda Krašna</cp:lastModifiedBy>
  <cp:lastPrinted>2022-03-03T14:29:29Z</cp:lastPrinted>
  <dcterms:created xsi:type="dcterms:W3CDTF">2015-02-19T12:53:31Z</dcterms:created>
  <dcterms:modified xsi:type="dcterms:W3CDTF">2022-03-04T08:34:28Z</dcterms:modified>
</cp:coreProperties>
</file>